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Default Extension="png" ContentType="image/png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howInkAnnotation="0" codeName="ЭтаКнига" defaultThemeVersion="124226"/>
  <bookViews>
    <workbookView xWindow="240" yWindow="105" windowWidth="14805" windowHeight="8010" tabRatio="931" firstSheet="1" activeTab="2"/>
  </bookViews>
  <sheets>
    <sheet name="условное форматирование коврик" sheetId="9" r:id="rId1"/>
    <sheet name="чарівна клумба" sheetId="5" r:id="rId2"/>
    <sheet name="перехрестя" sheetId="10" r:id="rId3"/>
    <sheet name="среднедневная доля" sheetId="11" r:id="rId4"/>
    <sheet name="Лист2" sheetId="6" r:id="rId5"/>
    <sheet name="пошаговое построение" sheetId="3" r:id="rId6"/>
    <sheet name="амбер кулі" sheetId="13" r:id="rId7"/>
    <sheet name="місячний календар" sheetId="14" r:id="rId8"/>
    <sheet name="фаза місяця" sheetId="15" r:id="rId9"/>
    <sheet name="информационные панели" sheetId="12" r:id="rId10"/>
  </sheets>
  <externalReferences>
    <externalReference r:id="rId11"/>
  </externalReferences>
  <definedNames>
    <definedName name="KK">'условное форматирование коврик'!$A$14</definedName>
    <definedName name="выбор">'фаза місяця'!$C$3</definedName>
    <definedName name="начало">'амбер кулі'!$J$20</definedName>
    <definedName name="фазы">'місячний календар'!$A$3:$A$33</definedName>
    <definedName name="фото">OFFSET('місячний календар'!$J$3,MATCH(выбор,фазы,0)-1,0,1,1)</definedName>
  </definedNames>
  <calcPr calcId="125725" iterate="1" iterateCount="25"/>
</workbook>
</file>

<file path=xl/calcChain.xml><?xml version="1.0" encoding="utf-8"?>
<calcChain xmlns="http://schemas.openxmlformats.org/spreadsheetml/2006/main">
  <c r="K9" i="15"/>
  <c r="K11" l="1"/>
  <c r="K10"/>
  <c r="K8"/>
  <c r="K7"/>
  <c r="K6"/>
  <c r="K5"/>
  <c r="K4"/>
  <c r="O25" i="13" l="1"/>
  <c r="O26" s="1"/>
  <c r="O27" s="1"/>
  <c r="O28" s="1"/>
  <c r="O29" s="1"/>
  <c r="O30" s="1"/>
  <c r="O31" s="1"/>
  <c r="O32" s="1"/>
  <c r="O33" s="1"/>
  <c r="O34" s="1"/>
  <c r="O35" s="1"/>
  <c r="P25"/>
  <c r="P26" s="1"/>
  <c r="P27" s="1"/>
  <c r="P28" s="1"/>
  <c r="P29" s="1"/>
  <c r="P30" s="1"/>
  <c r="P31" s="1"/>
  <c r="P32" s="1"/>
  <c r="P33" s="1"/>
  <c r="P34" s="1"/>
  <c r="P35" s="1"/>
  <c r="Q25"/>
  <c r="Q26" s="1"/>
  <c r="Q27" s="1"/>
  <c r="Q28" s="1"/>
  <c r="Q29" s="1"/>
  <c r="Q30" s="1"/>
  <c r="Q31" s="1"/>
  <c r="Q32" s="1"/>
  <c r="Q33" s="1"/>
  <c r="Q34" s="1"/>
  <c r="Q35" s="1"/>
  <c r="R25"/>
  <c r="R26" s="1"/>
  <c r="R27" s="1"/>
  <c r="R28" s="1"/>
  <c r="R29" s="1"/>
  <c r="R30" s="1"/>
  <c r="R31" s="1"/>
  <c r="R32" s="1"/>
  <c r="R33" s="1"/>
  <c r="R34" s="1"/>
  <c r="R35" s="1"/>
  <c r="S25"/>
  <c r="S26" s="1"/>
  <c r="S27" s="1"/>
  <c r="S28" s="1"/>
  <c r="S29" s="1"/>
  <c r="S30" s="1"/>
  <c r="S31" s="1"/>
  <c r="S32" s="1"/>
  <c r="S33" s="1"/>
  <c r="S34" s="1"/>
  <c r="S35" s="1"/>
  <c r="T25"/>
  <c r="T26" s="1"/>
  <c r="T27" s="1"/>
  <c r="T28" s="1"/>
  <c r="T29" s="1"/>
  <c r="T30" s="1"/>
  <c r="T31" s="1"/>
  <c r="T32" s="1"/>
  <c r="T33" s="1"/>
  <c r="T34" s="1"/>
  <c r="T35" s="1"/>
  <c r="U25"/>
  <c r="U26" s="1"/>
  <c r="U27" s="1"/>
  <c r="U28" s="1"/>
  <c r="U29" s="1"/>
  <c r="U30" s="1"/>
  <c r="U31" s="1"/>
  <c r="U32" s="1"/>
  <c r="U33" s="1"/>
  <c r="U34" s="1"/>
  <c r="U35" s="1"/>
  <c r="W25"/>
  <c r="W26" s="1"/>
  <c r="W27" s="1"/>
  <c r="W28" s="1"/>
  <c r="W29" s="1"/>
  <c r="W30" s="1"/>
  <c r="W31" s="1"/>
  <c r="W32" s="1"/>
  <c r="W33" s="1"/>
  <c r="W34" s="1"/>
  <c r="W35" s="1"/>
  <c r="V25"/>
  <c r="V26" s="1"/>
  <c r="V27" s="1"/>
  <c r="V28" s="1"/>
  <c r="V29" s="1"/>
  <c r="V30" s="1"/>
  <c r="V31" s="1"/>
  <c r="V32" s="1"/>
  <c r="V33" s="1"/>
  <c r="V34" s="1"/>
  <c r="V35" s="1"/>
  <c r="C18"/>
  <c r="C16"/>
  <c r="C14"/>
  <c r="C12"/>
  <c r="C10"/>
  <c r="AO32" i="3" l="1"/>
  <c r="AO33"/>
  <c r="AO34"/>
  <c r="AO35"/>
  <c r="AO36"/>
  <c r="AO37"/>
  <c r="AO38"/>
  <c r="AO39"/>
  <c r="AO40"/>
  <c r="AO41"/>
  <c r="AO42"/>
  <c r="AO43"/>
  <c r="AO31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C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D25"/>
  <c r="C25"/>
  <c r="C43"/>
  <c r="C42"/>
  <c r="C41"/>
  <c r="C40"/>
  <c r="C39"/>
  <c r="C38"/>
  <c r="C37"/>
  <c r="C36"/>
  <c r="C35"/>
  <c r="C34"/>
  <c r="C33"/>
  <c r="C32"/>
  <c r="C31"/>
  <c r="C31" i="11"/>
  <c r="AJ17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O31"/>
  <c r="C32"/>
  <c r="AO32"/>
  <c r="C33"/>
  <c r="AO33"/>
  <c r="C34"/>
  <c r="AO34"/>
  <c r="C35"/>
  <c r="AO35"/>
  <c r="C36"/>
  <c r="AO36"/>
  <c r="C37"/>
  <c r="AO37"/>
  <c r="C38"/>
  <c r="AO38"/>
  <c r="C39"/>
  <c r="AO39"/>
  <c r="C40"/>
  <c r="AO40"/>
  <c r="C41"/>
  <c r="AO41"/>
  <c r="C42"/>
  <c r="AO42"/>
  <c r="C43"/>
  <c r="AO43"/>
  <c r="AG46" i="9" l="1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O8" i="6" l="1"/>
  <c r="P8"/>
  <c r="N8"/>
  <c r="M8"/>
  <c r="J8"/>
  <c r="I8"/>
  <c r="H8"/>
  <c r="G8"/>
  <c r="F8"/>
  <c r="E8"/>
  <c r="D8"/>
  <c r="G23"/>
  <c r="G22"/>
  <c r="G21"/>
  <c r="G20"/>
  <c r="G19"/>
  <c r="D19"/>
  <c r="G18"/>
  <c r="D18"/>
  <c r="G17"/>
  <c r="G16"/>
  <c r="G15"/>
  <c r="D15"/>
  <c r="G14"/>
  <c r="D14"/>
  <c r="G13"/>
  <c r="G12"/>
  <c r="D12"/>
  <c r="G11"/>
  <c r="G10"/>
  <c r="D10"/>
</calcChain>
</file>

<file path=xl/sharedStrings.xml><?xml version="1.0" encoding="utf-8"?>
<sst xmlns="http://schemas.openxmlformats.org/spreadsheetml/2006/main" count="237" uniqueCount="119">
  <si>
    <t>Задание 1. ( Украина-1)</t>
  </si>
  <si>
    <t>квіточки</t>
  </si>
  <si>
    <t>метелики</t>
  </si>
  <si>
    <t>і</t>
  </si>
  <si>
    <t>цветочек</t>
  </si>
  <si>
    <t>листик1</t>
  </si>
  <si>
    <t>листик2</t>
  </si>
  <si>
    <t>день</t>
  </si>
  <si>
    <t>ніч</t>
  </si>
  <si>
    <t>total</t>
  </si>
  <si>
    <t>aliexpress.com</t>
  </si>
  <si>
    <t>ask.fm</t>
  </si>
  <si>
    <t>aukro.ua</t>
  </si>
  <si>
    <t>blogspot.com</t>
  </si>
  <si>
    <t>brb.to</t>
  </si>
  <si>
    <t>ex.ua</t>
  </si>
  <si>
    <t>facebook.com</t>
  </si>
  <si>
    <t>fotostrana.ru</t>
  </si>
  <si>
    <t>fs.ua</t>
  </si>
  <si>
    <t>gismeteo.ua</t>
  </si>
  <si>
    <t>google</t>
  </si>
  <si>
    <t>hotmail.com</t>
  </si>
  <si>
    <t>i.ua</t>
  </si>
  <si>
    <t>mail.ru</t>
  </si>
  <si>
    <t>marketgid (.com+.info)</t>
  </si>
  <si>
    <t>megogo.net</t>
  </si>
  <si>
    <t>meta.ua</t>
  </si>
  <si>
    <t>odnoklassniki</t>
  </si>
  <si>
    <t>privatbank.ua</t>
  </si>
  <si>
    <t>prom.ua</t>
  </si>
  <si>
    <t>rambler.ru</t>
  </si>
  <si>
    <t>rozetka</t>
  </si>
  <si>
    <t>rozetka (.ua+.com.ua)</t>
  </si>
  <si>
    <t>rutracker.org</t>
  </si>
  <si>
    <t>sinoptik.ua</t>
  </si>
  <si>
    <t>slando</t>
  </si>
  <si>
    <t>twitter.com</t>
  </si>
  <si>
    <t>ucoz.ru</t>
  </si>
  <si>
    <t>ukr.net</t>
  </si>
  <si>
    <t>vkontakte</t>
  </si>
  <si>
    <t>webalta.ru</t>
  </si>
  <si>
    <t>wikipedia.org</t>
  </si>
  <si>
    <t>wmmail.ru</t>
  </si>
  <si>
    <t>worldoftanks.ru</t>
  </si>
  <si>
    <t>yandex</t>
  </si>
  <si>
    <t>yandex.ua</t>
  </si>
  <si>
    <t>youtube.com</t>
  </si>
  <si>
    <t>сайты</t>
  </si>
  <si>
    <t> Дневная доля – это доля ресурса среди всех пользователей Интернета за день. Среднедневная доля – это среднее значение дневных долей за отчетный период</t>
  </si>
  <si>
    <t>1 чверть</t>
  </si>
  <si>
    <t>Водолій</t>
  </si>
  <si>
    <t>п'ятниця</t>
  </si>
  <si>
    <t>31 жовтня</t>
  </si>
  <si>
    <t>Молодик і Сонячне затемнення</t>
  </si>
  <si>
    <t>четвер</t>
  </si>
  <si>
    <t>30 жовтня</t>
  </si>
  <si>
    <t>Козеріг</t>
  </si>
  <si>
    <t>середа</t>
  </si>
  <si>
    <t>29 жовтня</t>
  </si>
  <si>
    <t>вівторок</t>
  </si>
  <si>
    <t>28 жовтня</t>
  </si>
  <si>
    <t>Стрілець</t>
  </si>
  <si>
    <t>понеділок</t>
  </si>
  <si>
    <t>27 жовтня</t>
  </si>
  <si>
    <t>неділя</t>
  </si>
  <si>
    <t>26 жовтня</t>
  </si>
  <si>
    <t>Скорпіон</t>
  </si>
  <si>
    <t>субота</t>
  </si>
  <si>
    <t>25 жовтня</t>
  </si>
  <si>
    <t>1:55/1:58</t>
  </si>
  <si>
    <t>24 жовтня</t>
  </si>
  <si>
    <t>4 чверть</t>
  </si>
  <si>
    <t>Терези</t>
  </si>
  <si>
    <t>23 жовтня</t>
  </si>
  <si>
    <t>22 жовтня</t>
  </si>
  <si>
    <t>21 жовтня</t>
  </si>
  <si>
    <t>Діва</t>
  </si>
  <si>
    <t>20 жовтня</t>
  </si>
  <si>
    <t>19 жовтня</t>
  </si>
  <si>
    <t>Лев</t>
  </si>
  <si>
    <t>18 жовтня</t>
  </si>
  <si>
    <t>17 жовтня</t>
  </si>
  <si>
    <t>16 жовтня</t>
  </si>
  <si>
    <t>Рак</t>
  </si>
  <si>
    <t>15 жовтня</t>
  </si>
  <si>
    <t>Повний місяць і Місячне затемнення</t>
  </si>
  <si>
    <t>14 жовтня</t>
  </si>
  <si>
    <t>Близнюки</t>
  </si>
  <si>
    <t>13 жовтня</t>
  </si>
  <si>
    <t>12 жовтня</t>
  </si>
  <si>
    <t>11 жовтня</t>
  </si>
  <si>
    <t>Полнолуние и Лунное затмение</t>
  </si>
  <si>
    <t>Телець</t>
  </si>
  <si>
    <t>10 жовтня</t>
  </si>
  <si>
    <t>четверг</t>
  </si>
  <si>
    <t>9 жовтня</t>
  </si>
  <si>
    <t>14:52/14:55</t>
  </si>
  <si>
    <t>Овен</t>
  </si>
  <si>
    <t>8 жовтня</t>
  </si>
  <si>
    <t>7 жовтня</t>
  </si>
  <si>
    <t>риби</t>
  </si>
  <si>
    <t>6 жовтня</t>
  </si>
  <si>
    <t>5 жовтня</t>
  </si>
  <si>
    <t>4 жовтня</t>
  </si>
  <si>
    <t>3 жовтня</t>
  </si>
  <si>
    <t>2 жовтня</t>
  </si>
  <si>
    <t>1 жовтня</t>
  </si>
  <si>
    <t>Зображення</t>
  </si>
  <si>
    <t>Початок місячної фази</t>
  </si>
  <si>
    <t>Фаза місяця</t>
  </si>
  <si>
    <t>Знак зодіаку</t>
  </si>
  <si>
    <t>Схід сонця</t>
  </si>
  <si>
    <t>Час сходу місяця</t>
  </si>
  <si>
    <t>Місячний день</t>
  </si>
  <si>
    <t>Транзит місяця</t>
  </si>
  <si>
    <t>День тижня</t>
  </si>
  <si>
    <t>Дата</t>
  </si>
  <si>
    <t>u3</t>
  </si>
  <si>
    <t>u4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</si>
</sst>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0" tint="-0.1499984740745262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0.2499465926084170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rgb="FF2F2F2F"/>
      <name val="Georgia"/>
      <family val="1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3" borderId="0" xfId="0" applyFont="1" applyFill="1"/>
    <xf numFmtId="0" fontId="1" fillId="0" borderId="0" xfId="2"/>
    <xf numFmtId="0" fontId="1" fillId="2" borderId="0" xfId="2" applyFill="1"/>
    <xf numFmtId="0" fontId="1" fillId="8" borderId="0" xfId="2" applyFill="1"/>
    <xf numFmtId="0" fontId="5" fillId="8" borderId="0" xfId="2" applyFont="1" applyFill="1"/>
    <xf numFmtId="9" fontId="0" fillId="0" borderId="0" xfId="0" applyNumberFormat="1"/>
    <xf numFmtId="9" fontId="0" fillId="0" borderId="0" xfId="0" applyNumberFormat="1" applyFont="1"/>
    <xf numFmtId="17" fontId="7" fillId="9" borderId="0" xfId="0" applyNumberFormat="1" applyFont="1" applyFill="1"/>
    <xf numFmtId="0" fontId="0" fillId="0" borderId="0" xfId="0" applyFont="1" applyAlignment="1">
      <alignment horizontal="left"/>
    </xf>
    <xf numFmtId="0" fontId="7" fillId="9" borderId="0" xfId="0" applyFont="1" applyFill="1"/>
    <xf numFmtId="9" fontId="0" fillId="0" borderId="0" xfId="3" applyFont="1"/>
    <xf numFmtId="0" fontId="0" fillId="10" borderId="0" xfId="0" applyFill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 vertical="center"/>
    </xf>
    <xf numFmtId="0" fontId="0" fillId="11" borderId="0" xfId="0" applyFill="1"/>
    <xf numFmtId="0" fontId="0" fillId="12" borderId="0" xfId="0" applyFill="1"/>
    <xf numFmtId="0" fontId="11" fillId="0" borderId="0" xfId="0" applyFont="1"/>
    <xf numFmtId="0" fontId="12" fillId="13" borderId="1" xfId="0" applyFont="1" applyFill="1" applyBorder="1" applyAlignment="1">
      <alignment vertical="center"/>
    </xf>
    <xf numFmtId="20" fontId="12" fillId="13" borderId="1" xfId="0" applyNumberFormat="1" applyFont="1" applyFill="1" applyBorder="1" applyAlignment="1">
      <alignment vertical="center"/>
    </xf>
    <xf numFmtId="0" fontId="12" fillId="1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" fontId="12" fillId="13" borderId="1" xfId="0" applyNumberFormat="1" applyFont="1" applyFill="1" applyBorder="1" applyAlignment="1">
      <alignment vertical="center"/>
    </xf>
    <xf numFmtId="21" fontId="12" fillId="13" borderId="1" xfId="0" applyNumberFormat="1" applyFont="1" applyFill="1" applyBorder="1" applyAlignment="1">
      <alignment vertical="center"/>
    </xf>
    <xf numFmtId="0" fontId="0" fillId="0" borderId="1" xfId="0" applyBorder="1"/>
    <xf numFmtId="0" fontId="13" fillId="1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14" borderId="0" xfId="0" applyFont="1" applyFill="1"/>
    <xf numFmtId="164" fontId="0" fillId="0" borderId="1" xfId="0" applyNumberFormat="1" applyBorder="1"/>
    <xf numFmtId="1" fontId="0" fillId="0" borderId="1" xfId="0" applyNumberFormat="1" applyBorder="1"/>
    <xf numFmtId="0" fontId="14" fillId="0" borderId="0" xfId="4"/>
    <xf numFmtId="0" fontId="0" fillId="3" borderId="0" xfId="0" applyFill="1" applyAlignment="1">
      <alignment horizontal="center"/>
    </xf>
    <xf numFmtId="0" fontId="13" fillId="13" borderId="1" xfId="0" applyFont="1" applyFill="1" applyBorder="1" applyAlignment="1">
      <alignment horizontal="left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Процентный" xfId="3" builtinId="5"/>
  </cellStyles>
  <dxfs count="3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00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20FC2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0033CC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00CC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00CC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00206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style val="5"/>
  <c:chart>
    <c:plotArea>
      <c:layout>
        <c:manualLayout>
          <c:layoutTarget val="inner"/>
          <c:xMode val="edge"/>
          <c:yMode val="edge"/>
          <c:x val="0.2"/>
          <c:y val="1.4691236512102654E-2"/>
          <c:w val="0.66155225442180565"/>
          <c:h val="0.97582194602356342"/>
        </c:manualLayout>
      </c:layout>
      <c:radarChart>
        <c:radarStyle val="filled"/>
        <c:ser>
          <c:idx val="0"/>
          <c:order val="0"/>
          <c:spPr>
            <a:pattFill prst="lgCheck">
              <a:fgClr>
                <a:schemeClr val="accent3">
                  <a:lumMod val="75000"/>
                </a:schemeClr>
              </a:fgClr>
              <a:bgClr>
                <a:srgbClr val="BEF96F"/>
              </a:bgClr>
            </a:pattFill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val>
            <c:numRef>
              <c:f>[1]Лист2!$D$10:$D$19</c:f>
              <c:numCache>
                <c:formatCode>General</c:formatCode>
                <c:ptCount val="10"/>
                <c:pt idx="0">
                  <c:v>45</c:v>
                </c:pt>
                <c:pt idx="1">
                  <c:v>300</c:v>
                </c:pt>
                <c:pt idx="2">
                  <c:v>180</c:v>
                </c:pt>
                <c:pt idx="3">
                  <c:v>25</c:v>
                </c:pt>
                <c:pt idx="4">
                  <c:v>152</c:v>
                </c:pt>
                <c:pt idx="5">
                  <c:v>75</c:v>
                </c:pt>
                <c:pt idx="6">
                  <c:v>10</c:v>
                </c:pt>
                <c:pt idx="7">
                  <c:v>60</c:v>
                </c:pt>
                <c:pt idx="8">
                  <c:v>64</c:v>
                </c:pt>
                <c:pt idx="9">
                  <c:v>10</c:v>
                </c:pt>
              </c:numCache>
            </c:numRef>
          </c:val>
        </c:ser>
        <c:dLbls/>
        <c:axId val="132875776"/>
        <c:axId val="132877312"/>
      </c:radarChart>
      <c:catAx>
        <c:axId val="132875776"/>
        <c:scaling>
          <c:orientation val="minMax"/>
        </c:scaling>
        <c:delete val="1"/>
        <c:axPos val="b"/>
        <c:majorGridlines/>
        <c:tickLblPos val="none"/>
        <c:crossAx val="132877312"/>
        <c:crosses val="autoZero"/>
        <c:auto val="1"/>
        <c:lblAlgn val="ctr"/>
        <c:lblOffset val="100"/>
      </c:catAx>
      <c:valAx>
        <c:axId val="132877312"/>
        <c:scaling>
          <c:orientation val="minMax"/>
        </c:scaling>
        <c:delete val="1"/>
        <c:axPos val="l"/>
        <c:numFmt formatCode="General" sourceLinked="1"/>
        <c:majorTickMark val="cross"/>
        <c:tickLblPos val="none"/>
        <c:crossAx val="13287577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>
        <c:manualLayout>
          <c:layoutTarget val="inner"/>
          <c:xMode val="edge"/>
          <c:yMode val="edge"/>
          <c:x val="3.0822709784251435E-2"/>
          <c:y val="0.23622115421500556"/>
          <c:w val="0.95743530553603362"/>
          <c:h val="0.7637788457849945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</c:spPr>
          <c:dLbls>
            <c:dLbl>
              <c:idx val="0"/>
              <c:numFmt formatCode="#,##0%;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</c:dLbl>
            <c:numFmt formatCode="#,##0%;;" sourceLinked="0"/>
            <c:showVal val="1"/>
          </c:dLbls>
          <c:cat>
            <c:numRef>
              <c:f>'среднедневная доля'!$B$31:$B$43</c:f>
              <c:numCache>
                <c:formatCode>mmm/yy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'среднедневная доля'!$AO$31:$AO$43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3.7099999999999995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/>
        <c:axId val="133590400"/>
        <c:axId val="133604480"/>
      </c:barChart>
      <c:dateAx>
        <c:axId val="133590400"/>
        <c:scaling>
          <c:orientation val="minMax"/>
        </c:scaling>
        <c:delete val="1"/>
        <c:axPos val="b"/>
        <c:numFmt formatCode="mmm/yy" sourceLinked="1"/>
        <c:tickLblPos val="none"/>
        <c:crossAx val="133604480"/>
        <c:crosses val="autoZero"/>
        <c:auto val="1"/>
        <c:lblOffset val="100"/>
        <c:baseTimeUnit val="months"/>
      </c:dateAx>
      <c:valAx>
        <c:axId val="133604480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tickLblPos val="none"/>
        <c:crossAx val="133590400"/>
        <c:crosses val="autoZero"/>
        <c:crossBetween val="between"/>
      </c:valAx>
      <c:spPr>
        <a:noFill/>
      </c:spPr>
    </c:plotArea>
    <c:plotVisOnly val="1"/>
    <c:dispBlanksAs val="gap"/>
  </c:chart>
  <c:spPr>
    <a:noFill/>
    <a:ln w="0"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view3D>
      <c:perspective val="0"/>
    </c:view3D>
    <c:sideWall>
      <c:spPr>
        <a:noFill/>
      </c:spPr>
    </c:sideWall>
    <c:backWall>
      <c:spPr>
        <a:noFill/>
      </c:spPr>
    </c:backWall>
    <c:plotArea>
      <c:layout>
        <c:manualLayout>
          <c:layoutTarget val="inner"/>
          <c:xMode val="edge"/>
          <c:yMode val="edge"/>
          <c:x val="0.17655741750229945"/>
          <c:y val="5.1400554097404488E-2"/>
          <c:w val="0.6262633196491465"/>
          <c:h val="0.85576771653543315"/>
        </c:manualLayout>
      </c:layout>
      <c:area3DChart>
        <c:grouping val="stacked"/>
        <c:ser>
          <c:idx val="0"/>
          <c:order val="0"/>
          <c:spPr>
            <a:pattFill prst="wave">
              <a:fgClr>
                <a:srgbClr val="BEF96F"/>
              </a:fgClr>
              <a:bgClr>
                <a:srgbClr val="257945"/>
              </a:bgClr>
            </a:pattFill>
            <a:ln w="57150">
              <a:solidFill>
                <a:srgbClr val="5DB545"/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cat>
            <c:numRef>
              <c:f>Лист2!$C$10:$C$19</c:f>
              <c:numCache>
                <c:formatCode>General</c:formatCode>
                <c:ptCount val="10"/>
                <c:pt idx="0">
                  <c:v>160</c:v>
                </c:pt>
                <c:pt idx="1">
                  <c:v>80</c:v>
                </c:pt>
                <c:pt idx="2">
                  <c:v>179</c:v>
                </c:pt>
                <c:pt idx="3">
                  <c:v>202</c:v>
                </c:pt>
                <c:pt idx="4">
                  <c:v>219</c:v>
                </c:pt>
                <c:pt idx="5">
                  <c:v>400</c:v>
                </c:pt>
                <c:pt idx="6">
                  <c:v>500</c:v>
                </c:pt>
                <c:pt idx="7">
                  <c:v>313</c:v>
                </c:pt>
                <c:pt idx="8">
                  <c:v>600</c:v>
                </c:pt>
                <c:pt idx="9">
                  <c:v>288</c:v>
                </c:pt>
              </c:numCache>
            </c:numRef>
          </c:cat>
          <c:val>
            <c:numRef>
              <c:f>Лист2!$D$10:$D$19</c:f>
              <c:numCache>
                <c:formatCode>General</c:formatCode>
                <c:ptCount val="10"/>
                <c:pt idx="0">
                  <c:v>45</c:v>
                </c:pt>
                <c:pt idx="1">
                  <c:v>300</c:v>
                </c:pt>
                <c:pt idx="2">
                  <c:v>180</c:v>
                </c:pt>
                <c:pt idx="3">
                  <c:v>25</c:v>
                </c:pt>
                <c:pt idx="4">
                  <c:v>152</c:v>
                </c:pt>
                <c:pt idx="5">
                  <c:v>75</c:v>
                </c:pt>
                <c:pt idx="6">
                  <c:v>10</c:v>
                </c:pt>
                <c:pt idx="7">
                  <c:v>60</c:v>
                </c:pt>
                <c:pt idx="8">
                  <c:v>64</c:v>
                </c:pt>
                <c:pt idx="9">
                  <c:v>10</c:v>
                </c:pt>
              </c:numCache>
            </c:numRef>
          </c:val>
        </c:ser>
        <c:dLbls/>
        <c:gapDepth val="282"/>
        <c:axId val="133730688"/>
        <c:axId val="133732224"/>
        <c:axId val="0"/>
      </c:area3DChart>
      <c:catAx>
        <c:axId val="133730688"/>
        <c:scaling>
          <c:orientation val="minMax"/>
        </c:scaling>
        <c:delete val="1"/>
        <c:axPos val="b"/>
        <c:numFmt formatCode="General" sourceLinked="1"/>
        <c:tickLblPos val="none"/>
        <c:crossAx val="133732224"/>
        <c:crosses val="autoZero"/>
        <c:auto val="1"/>
        <c:lblAlgn val="ctr"/>
        <c:lblOffset val="100"/>
      </c:catAx>
      <c:valAx>
        <c:axId val="133732224"/>
        <c:scaling>
          <c:orientation val="minMax"/>
        </c:scaling>
        <c:delete val="1"/>
        <c:axPos val="l"/>
        <c:numFmt formatCode="General" sourceLinked="1"/>
        <c:tickLblPos val="none"/>
        <c:crossAx val="133730688"/>
        <c:crosses val="autoZero"/>
        <c:crossBetween val="midCat"/>
      </c:valAx>
    </c:plotArea>
    <c:plotVisOnly val="1"/>
    <c:dispBlanksAs val="zero"/>
  </c:chart>
  <c:spPr>
    <a:noFill/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/>
      <c:areaChart>
        <c:grouping val="standard"/>
        <c:ser>
          <c:idx val="0"/>
          <c:order val="0"/>
          <c:val>
            <c:numRef>
              <c:f>Лист2!$F$10:$F$22</c:f>
              <c:numCache>
                <c:formatCode>General</c:formatCode>
                <c:ptCount val="13"/>
                <c:pt idx="0">
                  <c:v>79</c:v>
                </c:pt>
                <c:pt idx="1">
                  <c:v>126</c:v>
                </c:pt>
                <c:pt idx="2">
                  <c:v>217</c:v>
                </c:pt>
                <c:pt idx="3">
                  <c:v>322</c:v>
                </c:pt>
                <c:pt idx="4">
                  <c:v>261</c:v>
                </c:pt>
                <c:pt idx="5">
                  <c:v>176</c:v>
                </c:pt>
                <c:pt idx="6">
                  <c:v>270</c:v>
                </c:pt>
                <c:pt idx="7">
                  <c:v>188</c:v>
                </c:pt>
                <c:pt idx="8">
                  <c:v>262</c:v>
                </c:pt>
                <c:pt idx="9">
                  <c:v>295</c:v>
                </c:pt>
                <c:pt idx="10">
                  <c:v>220</c:v>
                </c:pt>
                <c:pt idx="11">
                  <c:v>193</c:v>
                </c:pt>
                <c:pt idx="12">
                  <c:v>175</c:v>
                </c:pt>
              </c:numCache>
            </c:numRef>
          </c:val>
        </c:ser>
        <c:ser>
          <c:idx val="1"/>
          <c:order val="1"/>
          <c:val>
            <c:numRef>
              <c:f>Лист2!$G$10:$G$22</c:f>
              <c:numCache>
                <c:formatCode>General</c:formatCode>
                <c:ptCount val="13"/>
                <c:pt idx="0">
                  <c:v>27</c:v>
                </c:pt>
                <c:pt idx="1">
                  <c:v>140</c:v>
                </c:pt>
                <c:pt idx="2">
                  <c:v>215</c:v>
                </c:pt>
                <c:pt idx="3">
                  <c:v>213</c:v>
                </c:pt>
                <c:pt idx="4">
                  <c:v>190</c:v>
                </c:pt>
                <c:pt idx="5">
                  <c:v>139</c:v>
                </c:pt>
                <c:pt idx="6">
                  <c:v>123</c:v>
                </c:pt>
                <c:pt idx="7">
                  <c:v>96</c:v>
                </c:pt>
                <c:pt idx="8">
                  <c:v>15</c:v>
                </c:pt>
                <c:pt idx="9">
                  <c:v>47</c:v>
                </c:pt>
                <c:pt idx="10">
                  <c:v>69</c:v>
                </c:pt>
                <c:pt idx="11">
                  <c:v>20</c:v>
                </c:pt>
                <c:pt idx="12">
                  <c:v>44</c:v>
                </c:pt>
              </c:numCache>
            </c:numRef>
          </c:val>
        </c:ser>
        <c:dLbls/>
        <c:axId val="133753088"/>
        <c:axId val="133955584"/>
      </c:areaChart>
      <c:catAx>
        <c:axId val="133753088"/>
        <c:scaling>
          <c:orientation val="minMax"/>
        </c:scaling>
        <c:axPos val="b"/>
        <c:tickLblPos val="nextTo"/>
        <c:crossAx val="133955584"/>
        <c:crosses val="autoZero"/>
        <c:auto val="1"/>
        <c:lblAlgn val="ctr"/>
        <c:lblOffset val="100"/>
      </c:catAx>
      <c:valAx>
        <c:axId val="133955584"/>
        <c:scaling>
          <c:orientation val="minMax"/>
        </c:scaling>
        <c:axPos val="l"/>
        <c:majorGridlines/>
        <c:numFmt formatCode="General" sourceLinked="1"/>
        <c:tickLblPos val="nextTo"/>
        <c:crossAx val="133753088"/>
        <c:crosses val="autoZero"/>
        <c:crossBetween val="midCat"/>
      </c:valAx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/>
      <c:pieChart>
        <c:varyColors val="1"/>
        <c:ser>
          <c:idx val="0"/>
          <c:order val="0"/>
          <c:dLbls>
            <c:dLblPos val="bestFit"/>
            <c:showVal val="1"/>
            <c:showLeaderLines val="1"/>
          </c:dLbls>
          <c:cat>
            <c:strRef>
              <c:f>'пошаговое построение'!$C$24:$AM$24</c:f>
              <c:strCache>
                <c:ptCount val="37"/>
                <c:pt idx="0">
                  <c:v>youtube.com</c:v>
                </c:pt>
                <c:pt idx="1">
                  <c:v>yandex.ua</c:v>
                </c:pt>
                <c:pt idx="2">
                  <c:v>yandex</c:v>
                </c:pt>
                <c:pt idx="3">
                  <c:v>worldoftanks.ru</c:v>
                </c:pt>
                <c:pt idx="4">
                  <c:v>wmmail.ru</c:v>
                </c:pt>
                <c:pt idx="5">
                  <c:v>wikipedia.org</c:v>
                </c:pt>
                <c:pt idx="6">
                  <c:v>webalta.ru</c:v>
                </c:pt>
                <c:pt idx="7">
                  <c:v>vkontakte</c:v>
                </c:pt>
                <c:pt idx="8">
                  <c:v>ukr.net</c:v>
                </c:pt>
                <c:pt idx="9">
                  <c:v>ucoz.ru</c:v>
                </c:pt>
                <c:pt idx="10">
                  <c:v>twitter.com</c:v>
                </c:pt>
                <c:pt idx="11">
                  <c:v>slando</c:v>
                </c:pt>
                <c:pt idx="12">
                  <c:v>sinoptik.ua</c:v>
                </c:pt>
                <c:pt idx="13">
                  <c:v>rutracker.org</c:v>
                </c:pt>
                <c:pt idx="14">
                  <c:v>rozetka (.ua+.com.ua)</c:v>
                </c:pt>
                <c:pt idx="15">
                  <c:v>rozetka</c:v>
                </c:pt>
                <c:pt idx="16">
                  <c:v>rambler.ru</c:v>
                </c:pt>
                <c:pt idx="17">
                  <c:v>prom.ua</c:v>
                </c:pt>
                <c:pt idx="18">
                  <c:v>privatbank.ua</c:v>
                </c:pt>
                <c:pt idx="19">
                  <c:v>odnoklassniki</c:v>
                </c:pt>
                <c:pt idx="20">
                  <c:v>meta.ua</c:v>
                </c:pt>
                <c:pt idx="21">
                  <c:v>megogo.net</c:v>
                </c:pt>
                <c:pt idx="22">
                  <c:v>marketgid (.com+.info)</c:v>
                </c:pt>
                <c:pt idx="23">
                  <c:v>mail.ru</c:v>
                </c:pt>
                <c:pt idx="24">
                  <c:v>i.ua</c:v>
                </c:pt>
                <c:pt idx="25">
                  <c:v>hotmail.com</c:v>
                </c:pt>
                <c:pt idx="26">
                  <c:v>google</c:v>
                </c:pt>
                <c:pt idx="27">
                  <c:v>gismeteo.ua</c:v>
                </c:pt>
                <c:pt idx="28">
                  <c:v>fs.ua</c:v>
                </c:pt>
                <c:pt idx="29">
                  <c:v>fotostrana.ru</c:v>
                </c:pt>
                <c:pt idx="30">
                  <c:v>facebook.com</c:v>
                </c:pt>
                <c:pt idx="31">
                  <c:v>ex.ua</c:v>
                </c:pt>
                <c:pt idx="32">
                  <c:v>brb.to</c:v>
                </c:pt>
                <c:pt idx="33">
                  <c:v>blogspot.com</c:v>
                </c:pt>
                <c:pt idx="34">
                  <c:v>aukro.ua</c:v>
                </c:pt>
                <c:pt idx="35">
                  <c:v>ask.fm</c:v>
                </c:pt>
                <c:pt idx="36">
                  <c:v>aliexpress.com</c:v>
                </c:pt>
              </c:strCache>
            </c:strRef>
          </c:cat>
          <c:val>
            <c:numRef>
              <c:f>'пошаговое построение'!$C$25:$AM$25</c:f>
              <c:numCache>
                <c:formatCode>0%</c:formatCode>
                <c:ptCount val="37"/>
                <c:pt idx="0">
                  <c:v>0.25</c:v>
                </c:pt>
                <c:pt idx="1">
                  <c:v>0.34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</c:v>
                </c:pt>
                <c:pt idx="6">
                  <c:v>0.05</c:v>
                </c:pt>
                <c:pt idx="7">
                  <c:v>0.54</c:v>
                </c:pt>
                <c:pt idx="8">
                  <c:v>0.1</c:v>
                </c:pt>
                <c:pt idx="9">
                  <c:v>0.05</c:v>
                </c:pt>
                <c:pt idx="10">
                  <c:v>0.03</c:v>
                </c:pt>
                <c:pt idx="11">
                  <c:v>0.08</c:v>
                </c:pt>
                <c:pt idx="12">
                  <c:v>0.08</c:v>
                </c:pt>
                <c:pt idx="13">
                  <c:v>0.04</c:v>
                </c:pt>
                <c:pt idx="14">
                  <c:v>7.0000000000000007E-2</c:v>
                </c:pt>
                <c:pt idx="15">
                  <c:v>0</c:v>
                </c:pt>
                <c:pt idx="16">
                  <c:v>0.05</c:v>
                </c:pt>
                <c:pt idx="17">
                  <c:v>0.04</c:v>
                </c:pt>
                <c:pt idx="18">
                  <c:v>0</c:v>
                </c:pt>
                <c:pt idx="19">
                  <c:v>0.33</c:v>
                </c:pt>
                <c:pt idx="20">
                  <c:v>0</c:v>
                </c:pt>
                <c:pt idx="21">
                  <c:v>7.0000000000000007E-2</c:v>
                </c:pt>
                <c:pt idx="22">
                  <c:v>0</c:v>
                </c:pt>
                <c:pt idx="23">
                  <c:v>0.41</c:v>
                </c:pt>
                <c:pt idx="24">
                  <c:v>7.0000000000000007E-2</c:v>
                </c:pt>
                <c:pt idx="25">
                  <c:v>0.05</c:v>
                </c:pt>
                <c:pt idx="26">
                  <c:v>0.59</c:v>
                </c:pt>
                <c:pt idx="27">
                  <c:v>7.0000000000000007E-2</c:v>
                </c:pt>
                <c:pt idx="28">
                  <c:v>0</c:v>
                </c:pt>
                <c:pt idx="29">
                  <c:v>0</c:v>
                </c:pt>
                <c:pt idx="30">
                  <c:v>0.09</c:v>
                </c:pt>
                <c:pt idx="31">
                  <c:v>0.09</c:v>
                </c:pt>
                <c:pt idx="32">
                  <c:v>0</c:v>
                </c:pt>
                <c:pt idx="33">
                  <c:v>0</c:v>
                </c:pt>
                <c:pt idx="34">
                  <c:v>0.06</c:v>
                </c:pt>
                <c:pt idx="35">
                  <c:v>0.05</c:v>
                </c:pt>
                <c:pt idx="36">
                  <c:v>0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6389818141594944"/>
          <c:y val="5.8624925456895696E-2"/>
          <c:w val="0.3513521535970579"/>
          <c:h val="0.88275014908620841"/>
        </c:manualLayout>
      </c:layout>
    </c:legend>
    <c:plotVisOnly val="1"/>
    <c:dispBlanksAs val="zero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'пошаговое построение'!$C$30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'пошаговое построение'!$B$31:$B$43</c:f>
              <c:numCache>
                <c:formatCode>mmm/yy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'пошаговое построение'!$C$31:$C$43</c:f>
              <c:numCache>
                <c:formatCode>0%</c:formatCode>
                <c:ptCount val="13"/>
                <c:pt idx="0">
                  <c:v>4.1499999999999995</c:v>
                </c:pt>
                <c:pt idx="1">
                  <c:v>4.2119999999999989</c:v>
                </c:pt>
                <c:pt idx="2">
                  <c:v>4.3099999999999996</c:v>
                </c:pt>
                <c:pt idx="3">
                  <c:v>4.0699999999999994</c:v>
                </c:pt>
                <c:pt idx="4">
                  <c:v>3.85</c:v>
                </c:pt>
                <c:pt idx="5">
                  <c:v>3.7400000000000007</c:v>
                </c:pt>
                <c:pt idx="6">
                  <c:v>3.6799999999999997</c:v>
                </c:pt>
                <c:pt idx="7">
                  <c:v>3.67</c:v>
                </c:pt>
                <c:pt idx="8">
                  <c:v>3.7099999999999995</c:v>
                </c:pt>
                <c:pt idx="9">
                  <c:v>3.69</c:v>
                </c:pt>
                <c:pt idx="10">
                  <c:v>3.6999999999999993</c:v>
                </c:pt>
                <c:pt idx="11">
                  <c:v>3.67</c:v>
                </c:pt>
                <c:pt idx="12">
                  <c:v>4.7235432900432892</c:v>
                </c:pt>
              </c:numCache>
            </c:numRef>
          </c:val>
        </c:ser>
        <c:dLbls/>
        <c:axId val="134232320"/>
        <c:axId val="134258688"/>
      </c:barChart>
      <c:dateAx>
        <c:axId val="134232320"/>
        <c:scaling>
          <c:orientation val="minMax"/>
        </c:scaling>
        <c:axPos val="b"/>
        <c:numFmt formatCode="mmm/yy" sourceLinked="1"/>
        <c:tickLblPos val="nextTo"/>
        <c:crossAx val="134258688"/>
        <c:crosses val="autoZero"/>
        <c:auto val="1"/>
        <c:lblOffset val="100"/>
        <c:baseTimeUnit val="months"/>
      </c:dateAx>
      <c:valAx>
        <c:axId val="134258688"/>
        <c:scaling>
          <c:orientation val="minMax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tickLblPos val="none"/>
        <c:crossAx val="134232320"/>
        <c:crosses val="autoZero"/>
        <c:crossBetween val="between"/>
        <c:majorUnit val="2"/>
      </c:valAx>
      <c:spPr>
        <a:solidFill>
          <a:schemeClr val="accent1">
            <a:alpha val="13000"/>
          </a:schemeClr>
        </a:solidFill>
      </c:spPr>
    </c:plotArea>
    <c:plotVisOnly val="1"/>
    <c:dispBlanksAs val="gap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>
        <c:manualLayout>
          <c:layoutTarget val="inner"/>
          <c:xMode val="edge"/>
          <c:yMode val="edge"/>
          <c:x val="1.1971639330665399E-2"/>
          <c:y val="0.14799763128068594"/>
          <c:w val="0.97655908756816245"/>
          <c:h val="0.620330213063390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</c:spPr>
          <c:dLbls>
            <c:numFmt formatCode="#,##0%;;" sourceLinked="0"/>
            <c:dLblPos val="outEnd"/>
            <c:showVal val="1"/>
          </c:dLbls>
          <c:cat>
            <c:numRef>
              <c:f>'пошаговое построение'!$B$31:$B$43</c:f>
              <c:numCache>
                <c:formatCode>mmm/yy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'пошаговое построение'!$AO$31:$AO$43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3.7099999999999995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/>
        <c:axId val="134278144"/>
        <c:axId val="134279936"/>
      </c:barChart>
      <c:dateAx>
        <c:axId val="134278144"/>
        <c:scaling>
          <c:orientation val="minMax"/>
        </c:scaling>
        <c:delete val="1"/>
        <c:axPos val="b"/>
        <c:numFmt formatCode="mmm/yy" sourceLinked="1"/>
        <c:tickLblPos val="none"/>
        <c:crossAx val="134279936"/>
        <c:crosses val="autoZero"/>
        <c:auto val="1"/>
        <c:lblOffset val="100"/>
        <c:baseTimeUnit val="months"/>
      </c:dateAx>
      <c:valAx>
        <c:axId val="134279936"/>
        <c:scaling>
          <c:orientation val="minMax"/>
          <c:max val="4"/>
          <c:min val="0"/>
        </c:scaling>
        <c:delete val="1"/>
        <c:axPos val="l"/>
        <c:numFmt formatCode="0%" sourceLinked="1"/>
        <c:tickLblPos val="none"/>
        <c:crossAx val="134278144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autoTitleDeleted val="1"/>
    <c:plotArea>
      <c:layout>
        <c:manualLayout>
          <c:layoutTarget val="inner"/>
          <c:xMode val="edge"/>
          <c:yMode val="edge"/>
          <c:x val="0.24179177602799654"/>
          <c:y val="6.0601851851851879E-2"/>
          <c:w val="0.57231911636045507"/>
          <c:h val="0.8282870370370369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32000">
                  <a:schemeClr val="accent1">
                    <a:lumMod val="5000"/>
                    <a:lumOff val="95000"/>
                  </a:schemeClr>
                </a:gs>
                <a:gs pos="54000">
                  <a:srgbClr val="FFC000"/>
                </a:gs>
                <a:gs pos="83000">
                  <a:srgbClr val="FFC000"/>
                </a:gs>
                <a:gs pos="100000">
                  <a:srgbClr val="FFC000"/>
                </a:gs>
              </a:gsLst>
              <a:path path="circle">
                <a:fillToRect l="100000" t="100000"/>
              </a:path>
              <a:tileRect r="-100000" b="-100000"/>
            </a:gradFill>
            <a:ln>
              <a:noFill/>
            </a:ln>
          </c:spPr>
          <c:dPt>
            <c:idx val="0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noFill/>
              </a:ln>
              <a:effectLst/>
            </c:spPr>
          </c:dPt>
          <c:dPt>
            <c:idx val="1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19050">
                <a:noFill/>
              </a:ln>
              <a:effectLst/>
            </c:spPr>
          </c:dPt>
          <c:dPt>
            <c:idx val="2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noFill/>
              </a:ln>
              <a:effectLst/>
            </c:spPr>
          </c:dPt>
          <c:dPt>
            <c:idx val="3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r="100000" b="100000"/>
                </a:path>
                <a:tileRect l="-100000" t="-100000"/>
              </a:gradFill>
              <a:ln w="19050">
                <a:noFill/>
              </a:ln>
              <a:effectLst/>
            </c:spPr>
          </c:dPt>
          <c:dPt>
            <c:idx val="4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noFill/>
              </a:ln>
              <a:effectLst/>
            </c:spPr>
          </c:dPt>
          <c:dPt>
            <c:idx val="5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r="100000" b="100000"/>
                </a:path>
                <a:tileRect l="-100000" t="-100000"/>
              </a:gradFill>
              <a:ln w="19050">
                <a:noFill/>
              </a:ln>
              <a:effectLst/>
            </c:spPr>
          </c:dPt>
          <c:dPt>
            <c:idx val="6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noFill/>
              </a:ln>
              <a:effectLst/>
            </c:spPr>
          </c:dPt>
          <c:dPt>
            <c:idx val="7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l="100000" b="100000"/>
                </a:path>
                <a:tileRect t="-100000" r="-100000"/>
              </a:gradFill>
              <a:ln w="19050">
                <a:noFill/>
              </a:ln>
              <a:effectLst/>
            </c:spPr>
          </c:dPt>
          <c:dPt>
            <c:idx val="8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noFill/>
              </a:ln>
              <a:effectLst/>
            </c:spPr>
          </c:dPt>
          <c:dPt>
            <c:idx val="9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noFill/>
              </a:ln>
              <a:effectLst/>
            </c:spPr>
          </c:dPt>
          <c:dPt>
            <c:idx val="10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noFill/>
              </a:ln>
              <a:effectLst/>
            </c:spPr>
          </c:dPt>
          <c:dPt>
            <c:idx val="11"/>
            <c:spPr>
              <a:gradFill flip="none" rotWithShape="1">
                <a:gsLst>
                  <a:gs pos="32000">
                    <a:schemeClr val="accent1">
                      <a:lumMod val="5000"/>
                      <a:lumOff val="95000"/>
                    </a:schemeClr>
                  </a:gs>
                  <a:gs pos="54000">
                    <a:srgbClr val="FFC000"/>
                  </a:gs>
                  <a:gs pos="83000">
                    <a:srgbClr val="FFC000"/>
                  </a:gs>
                  <a:gs pos="10000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noFill/>
              </a:ln>
              <a:effectLst/>
            </c:spPr>
          </c:dPt>
          <c:val>
            <c:numRef>
              <c:f>'амбер кулі'!$C$8:$C$19</c:f>
              <c:numCache>
                <c:formatCode>General</c:formatCode>
                <c:ptCount val="12"/>
                <c:pt idx="0">
                  <c:v>300</c:v>
                </c:pt>
                <c:pt idx="1">
                  <c:v>1000</c:v>
                </c:pt>
                <c:pt idx="2">
                  <c:v>300</c:v>
                </c:pt>
                <c:pt idx="3">
                  <c:v>1000</c:v>
                </c:pt>
                <c:pt idx="4">
                  <c:v>300</c:v>
                </c:pt>
                <c:pt idx="5">
                  <c:v>1000</c:v>
                </c:pt>
                <c:pt idx="6">
                  <c:v>300</c:v>
                </c:pt>
                <c:pt idx="7">
                  <c:v>1000</c:v>
                </c:pt>
                <c:pt idx="8">
                  <c:v>300</c:v>
                </c:pt>
                <c:pt idx="9">
                  <c:v>1000</c:v>
                </c:pt>
                <c:pt idx="10">
                  <c:v>300</c:v>
                </c:pt>
                <c:pt idx="11">
                  <c:v>1000</c:v>
                </c:pt>
              </c:numCache>
            </c:numRef>
          </c:val>
        </c:ser>
        <c:dLbls/>
        <c:firstSliceAng val="0"/>
      </c:pieChart>
      <c:spPr>
        <a:noFill/>
        <a:ln w="0">
          <a:noFill/>
          <a:beve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autoTitleDeleted val="1"/>
    <c:plotArea>
      <c:layout>
        <c:manualLayout>
          <c:layoutTarget val="inner"/>
          <c:xMode val="edge"/>
          <c:yMode val="edge"/>
          <c:x val="0.11764733128082171"/>
          <c:y val="6.3348438860027403E-2"/>
          <c:w val="0.68858104242160045"/>
          <c:h val="0.90045245321995682"/>
        </c:manualLayout>
      </c:layout>
      <c:doughnutChart>
        <c:ser>
          <c:idx val="0"/>
          <c:order val="0"/>
          <c:spPr>
            <a:solidFill>
              <a:srgbClr val="FFC000"/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кулі'!$N$25:$N$35</c:f>
              <c:numCache>
                <c:formatCode>General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</c:ser>
        <c:ser>
          <c:idx val="1"/>
          <c:order val="1"/>
          <c:spPr>
            <a:solidFill>
              <a:srgbClr val="FFC000">
                <a:alpha val="90000"/>
              </a:srgb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кулі'!$O$25:$O$35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FFC000">
                <a:alpha val="80000"/>
              </a:srgb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кулі'!$P$25:$P$35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FFC000">
                <a:alpha val="70000"/>
              </a:srgb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кулі'!$Q$25:$Q$35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FFC000">
                <a:alpha val="60000"/>
              </a:srgb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кулі'!$R$25:$R$35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spPr>
            <a:solidFill>
              <a:srgbClr val="FFC000">
                <a:alpha val="50000"/>
              </a:srgb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кулі'!$S$25:$S$35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rgbClr val="FFC000">
                <a:alpha val="40000"/>
              </a:srgb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кулі'!$T$25:$T$35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rgbClr val="FFC000">
                <a:alpha val="30000"/>
              </a:srgb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кулі'!$U$25:$U$35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FFC000">
                <a:alpha val="20000"/>
              </a:srgb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кулі'!$V$25:$V$35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FFC000">
                <a:alpha val="10000"/>
              </a:srgb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val>
            <c:numRef>
              <c:f>'амбер кулі'!$W$25:$W$35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/>
        <c:firstSliceAng val="0"/>
        <c:holeSize val="1"/>
      </c:doughnut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view3D>
      <c:rotX val="40"/>
      <c:rotY val="30"/>
      <c:depthPercent val="100"/>
      <c:perspective val="100"/>
    </c:view3D>
    <c:plotArea>
      <c:layout>
        <c:manualLayout>
          <c:layoutTarget val="inner"/>
          <c:xMode val="edge"/>
          <c:yMode val="edge"/>
          <c:x val="0.13986953385212816"/>
          <c:y val="4.5754103498256739E-2"/>
          <c:w val="0.83198906545871987"/>
          <c:h val="0.94635214765179276"/>
        </c:manualLayout>
      </c:layout>
      <c:area3DChart>
        <c:grouping val="standard"/>
        <c:ser>
          <c:idx val="0"/>
          <c:order val="0"/>
          <c:spPr>
            <a:pattFill prst="solidDmnd">
              <a:fgClr>
                <a:srgbClr val="00B050"/>
              </a:fgClr>
              <a:bgClr>
                <a:srgbClr val="92D050"/>
              </a:bgClr>
            </a:pattFill>
            <a:ln w="114300">
              <a:solidFill>
                <a:srgbClr val="00B050"/>
              </a:solidFill>
            </a:ln>
          </c:spPr>
          <c:val>
            <c:numRef>
              <c:f>Лист2!$H$8:$M$8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0.5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/>
        <c:axId val="133384832"/>
        <c:axId val="133390720"/>
        <c:axId val="119880768"/>
      </c:area3DChart>
      <c:catAx>
        <c:axId val="133384832"/>
        <c:scaling>
          <c:orientation val="minMax"/>
        </c:scaling>
        <c:delete val="1"/>
        <c:axPos val="b"/>
        <c:tickLblPos val="none"/>
        <c:crossAx val="133390720"/>
        <c:crosses val="autoZero"/>
        <c:auto val="1"/>
        <c:lblAlgn val="ctr"/>
        <c:lblOffset val="100"/>
      </c:catAx>
      <c:valAx>
        <c:axId val="133390720"/>
        <c:scaling>
          <c:orientation val="minMax"/>
        </c:scaling>
        <c:delete val="1"/>
        <c:axPos val="l"/>
        <c:numFmt formatCode="General" sourceLinked="1"/>
        <c:tickLblPos val="none"/>
        <c:crossAx val="133384832"/>
        <c:crosses val="autoZero"/>
        <c:crossBetween val="midCat"/>
      </c:valAx>
      <c:serAx>
        <c:axId val="119880768"/>
        <c:scaling>
          <c:orientation val="minMax"/>
        </c:scaling>
        <c:delete val="1"/>
        <c:axPos val="b"/>
        <c:tickLblPos val="none"/>
        <c:crossAx val="133390720"/>
        <c:crosses val="autoZero"/>
      </c:serAx>
    </c:plotArea>
    <c:plotVisOnly val="1"/>
    <c:dispBlanksAs val="zero"/>
  </c:chart>
  <c:spPr>
    <a:noFill/>
    <a:ln>
      <a:noFill/>
    </a:ln>
    <a:scene3d>
      <a:camera prst="orthographicFront"/>
      <a:lightRig rig="threePt" dir="t"/>
    </a:scene3d>
    <a:sp3d prstMaterial="matte">
      <a:bevelT/>
    </a:sp3d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view3D>
      <c:rotX val="50"/>
      <c:rotY val="21"/>
      <c:perspective val="30"/>
    </c:view3D>
    <c:plotArea>
      <c:layout>
        <c:manualLayout>
          <c:layoutTarget val="inner"/>
          <c:xMode val="edge"/>
          <c:yMode val="edge"/>
          <c:x val="0"/>
          <c:y val="0"/>
          <c:w val="0.92897497982243749"/>
          <c:h val="0.90904391284362462"/>
        </c:manualLayout>
      </c:layout>
      <c:pie3DChart>
        <c:varyColors val="1"/>
        <c:ser>
          <c:idx val="0"/>
          <c:order val="0"/>
          <c:dPt>
            <c:idx val="0"/>
            <c:spPr>
              <a:pattFill prst="wdUpDiag">
                <a:fgClr>
                  <a:schemeClr val="accent2"/>
                </a:fgClr>
                <a:bgClr>
                  <a:srgbClr val="FFC000"/>
                </a:bgClr>
              </a:pattFill>
            </c:spPr>
          </c:dPt>
          <c:dPt>
            <c:idx val="1"/>
            <c:spPr>
              <a:pattFill prst="solidDmnd">
                <a:fgClr>
                  <a:schemeClr val="accent2"/>
                </a:fgClr>
                <a:bgClr>
                  <a:srgbClr val="FF9900"/>
                </a:bgClr>
              </a:pattFill>
            </c:spPr>
          </c:dPt>
          <c:dPt>
            <c:idx val="2"/>
            <c:spPr>
              <a:pattFill prst="pct5">
                <a:fgClr>
                  <a:schemeClr val="accent2"/>
                </a:fgClr>
                <a:bgClr>
                  <a:srgbClr val="FFCC00"/>
                </a:bgClr>
              </a:pattFill>
            </c:spPr>
          </c:dPt>
          <c:dPt>
            <c:idx val="3"/>
            <c:spPr>
              <a:pattFill prst="lgCheck">
                <a:fgClr>
                  <a:schemeClr val="accent2"/>
                </a:fgClr>
                <a:bgClr>
                  <a:srgbClr val="FF9900"/>
                </a:bgClr>
              </a:pattFill>
            </c:spPr>
          </c:dPt>
          <c:dPt>
            <c:idx val="4"/>
            <c:spPr>
              <a:pattFill prst="lgCheck">
                <a:fgClr>
                  <a:srgbClr val="FFCC00"/>
                </a:fgClr>
                <a:bgClr>
                  <a:schemeClr val="accent6">
                    <a:lumMod val="50000"/>
                  </a:schemeClr>
                </a:bgClr>
              </a:pattFill>
            </c:spPr>
          </c:dPt>
          <c:dPt>
            <c:idx val="5"/>
            <c:spPr>
              <a:pattFill prst="lgGrid">
                <a:fgClr>
                  <a:schemeClr val="accent2"/>
                </a:fgClr>
                <a:bgClr>
                  <a:srgbClr val="FFC000"/>
                </a:bgClr>
              </a:pattFill>
            </c:spPr>
          </c:dPt>
          <c:dPt>
            <c:idx val="6"/>
            <c:spPr>
              <a:pattFill prst="pct5">
                <a:fgClr>
                  <a:schemeClr val="accent2"/>
                </a:fgClr>
                <a:bgClr>
                  <a:srgbClr val="F4E296"/>
                </a:bgClr>
              </a:pattFill>
            </c:spPr>
          </c:dPt>
          <c:dPt>
            <c:idx val="7"/>
            <c:spPr>
              <a:pattFill prst="sphere">
                <a:fgClr>
                  <a:schemeClr val="accent2"/>
                </a:fgClr>
                <a:bgClr>
                  <a:srgbClr val="FFC000"/>
                </a:bgClr>
              </a:pattFill>
            </c:spPr>
          </c:dPt>
          <c:dPt>
            <c:idx val="8"/>
            <c:spPr>
              <a:pattFill prst="horzBrick">
                <a:fgClr>
                  <a:schemeClr val="accent2"/>
                </a:fgClr>
                <a:bgClr>
                  <a:srgbClr val="FFC000"/>
                </a:bgClr>
              </a:pattFill>
            </c:spPr>
          </c:dPt>
          <c:dPt>
            <c:idx val="9"/>
            <c:spPr>
              <a:pattFill prst="smGrid">
                <a:fgClr>
                  <a:schemeClr val="accent2"/>
                </a:fgClr>
                <a:bgClr>
                  <a:srgbClr val="FF9900"/>
                </a:bgClr>
              </a:pattFill>
            </c:spPr>
          </c:dPt>
          <c:dPt>
            <c:idx val="10"/>
            <c:spPr>
              <a:pattFill prst="pct10">
                <a:fgClr>
                  <a:schemeClr val="accent1"/>
                </a:fgClr>
                <a:bgClr>
                  <a:srgbClr val="FFC000"/>
                </a:bgClr>
              </a:pattFill>
            </c:spPr>
          </c:dPt>
          <c:dPt>
            <c:idx val="11"/>
            <c:spPr>
              <a:pattFill prst="pct5">
                <a:fgClr>
                  <a:schemeClr val="accent6">
                    <a:lumMod val="50000"/>
                  </a:schemeClr>
                </a:fgClr>
                <a:bgClr>
                  <a:srgbClr val="FFC000"/>
                </a:bgClr>
              </a:pattFill>
            </c:spPr>
          </c:dPt>
          <c:dPt>
            <c:idx val="12"/>
            <c:spPr>
              <a:pattFill prst="dashHorz">
                <a:fgClr>
                  <a:schemeClr val="accent1"/>
                </a:fgClr>
                <a:bgClr>
                  <a:srgbClr val="FFC000"/>
                </a:bgClr>
              </a:pattFill>
            </c:spPr>
          </c:dPt>
          <c:val>
            <c:numRef>
              <c:f>Лист2!$D$8:$P$8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0.5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/>
      </c:pie3DChart>
      <c:spPr>
        <a:noFill/>
      </c:spPr>
    </c:plotArea>
    <c:plotVisOnly val="1"/>
    <c:dispBlanksAs val="zero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view3D>
      <c:rotX val="50"/>
      <c:rotY val="21"/>
      <c:perspective val="30"/>
    </c:view3D>
    <c:plotArea>
      <c:layout>
        <c:manualLayout>
          <c:layoutTarget val="inner"/>
          <c:xMode val="edge"/>
          <c:yMode val="edge"/>
          <c:x val="2.7693072830466165E-3"/>
          <c:y val="5.5907530312631262E-3"/>
          <c:w val="0.91666666666666652"/>
          <c:h val="0.87700905748616043"/>
        </c:manualLayout>
      </c:layout>
      <c:pie3DChart>
        <c:varyColors val="1"/>
        <c:ser>
          <c:idx val="0"/>
          <c:order val="0"/>
          <c:spPr>
            <a:pattFill prst="lgCheck">
              <a:fgClr>
                <a:schemeClr val="accent2"/>
              </a:fgClr>
              <a:bgClr>
                <a:srgbClr val="FF3399"/>
              </a:bgClr>
            </a:pattFill>
          </c:spPr>
          <c:explosion val="49"/>
          <c:dPt>
            <c:idx val="0"/>
            <c:explosion val="16"/>
            <c:spPr>
              <a:pattFill prst="ltVert">
                <a:fgClr>
                  <a:schemeClr val="accent2"/>
                </a:fgClr>
                <a:bgClr>
                  <a:srgbClr val="FF3399"/>
                </a:bgClr>
              </a:pattFill>
            </c:spPr>
          </c:dPt>
          <c:dPt>
            <c:idx val="1"/>
            <c:explosion val="11"/>
          </c:dPt>
          <c:dPt>
            <c:idx val="2"/>
            <c:explosion val="26"/>
            <c:spPr>
              <a:pattFill prst="smGrid">
                <a:fgClr>
                  <a:schemeClr val="accent2"/>
                </a:fgClr>
                <a:bgClr>
                  <a:srgbClr val="FF3399"/>
                </a:bgClr>
              </a:pattFill>
            </c:spPr>
          </c:dPt>
          <c:dPt>
            <c:idx val="3"/>
            <c:explosion val="5"/>
            <c:spPr>
              <a:pattFill prst="smCheck">
                <a:fgClr>
                  <a:schemeClr val="accent2"/>
                </a:fgClr>
                <a:bgClr>
                  <a:srgbClr val="FF3399"/>
                </a:bgClr>
              </a:pattFill>
            </c:spPr>
          </c:dPt>
          <c:dPt>
            <c:idx val="4"/>
            <c:explosion val="0"/>
          </c:dPt>
          <c:dPt>
            <c:idx val="5"/>
            <c:explosion val="19"/>
            <c:spPr>
              <a:pattFill prst="diagBrick">
                <a:fgClr>
                  <a:schemeClr val="accent2"/>
                </a:fgClr>
                <a:bgClr>
                  <a:srgbClr val="FF3399"/>
                </a:bgClr>
              </a:pattFill>
            </c:spPr>
          </c:dPt>
          <c:dPt>
            <c:idx val="6"/>
            <c:explosion val="29"/>
            <c:spPr>
              <a:pattFill prst="ltVert">
                <a:fgClr>
                  <a:schemeClr val="accent2"/>
                </a:fgClr>
                <a:bgClr>
                  <a:srgbClr val="FF3399"/>
                </a:bgClr>
              </a:pattFill>
            </c:spPr>
          </c:dPt>
          <c:dPt>
            <c:idx val="7"/>
            <c:explosion val="33"/>
            <c:spPr>
              <a:pattFill prst="pct75">
                <a:fgClr>
                  <a:schemeClr val="accent2"/>
                </a:fgClr>
                <a:bgClr>
                  <a:srgbClr val="FF3399"/>
                </a:bgClr>
              </a:pattFill>
            </c:spPr>
          </c:dPt>
          <c:dPt>
            <c:idx val="8"/>
            <c:explosion val="18"/>
            <c:spPr>
              <a:pattFill prst="zigZag">
                <a:fgClr>
                  <a:schemeClr val="accent2"/>
                </a:fgClr>
                <a:bgClr>
                  <a:srgbClr val="FF3399"/>
                </a:bgClr>
              </a:pattFill>
            </c:spPr>
          </c:dPt>
          <c:dPt>
            <c:idx val="9"/>
            <c:explosion val="13"/>
          </c:dPt>
          <c:dPt>
            <c:idx val="10"/>
            <c:explosion val="19"/>
            <c:spPr>
              <a:pattFill prst="pct10">
                <a:fgClr>
                  <a:schemeClr val="accent2"/>
                </a:fgClr>
                <a:bgClr>
                  <a:srgbClr val="FF3399"/>
                </a:bgClr>
              </a:pattFill>
            </c:spPr>
          </c:dPt>
          <c:dPt>
            <c:idx val="11"/>
            <c:explosion val="14"/>
          </c:dPt>
          <c:dPt>
            <c:idx val="12"/>
            <c:explosion val="3"/>
          </c:dPt>
          <c:val>
            <c:numRef>
              <c:f>Лист2!$D$8:$P$8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0.5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/>
      </c:pie3DChart>
      <c:spPr>
        <a:noFill/>
      </c:spPr>
    </c:plotArea>
    <c:plotVisOnly val="1"/>
    <c:dispBlanksAs val="zero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view3D>
      <c:perspective val="30"/>
    </c:view3D>
    <c:sideWall>
      <c:spPr>
        <a:noFill/>
      </c:spPr>
    </c:sideWall>
    <c:backWall>
      <c:spPr>
        <a:noFill/>
      </c:spPr>
    </c:backWall>
    <c:plotArea>
      <c:layout>
        <c:manualLayout>
          <c:layoutTarget val="inner"/>
          <c:xMode val="edge"/>
          <c:yMode val="edge"/>
          <c:x val="0.17655741750229945"/>
          <c:y val="5.1400554097404488E-2"/>
          <c:w val="0.6262633196491465"/>
          <c:h val="0.85576771653543315"/>
        </c:manualLayout>
      </c:layout>
      <c:area3DChart>
        <c:grouping val="stacked"/>
        <c:ser>
          <c:idx val="0"/>
          <c:order val="0"/>
          <c:spPr>
            <a:pattFill prst="wave">
              <a:fgClr>
                <a:srgbClr val="BEF96F"/>
              </a:fgClr>
              <a:bgClr>
                <a:srgbClr val="257945"/>
              </a:bgClr>
            </a:pattFill>
            <a:ln w="57150">
              <a:solidFill>
                <a:srgbClr val="5DB545"/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val>
            <c:numRef>
              <c:f>Лист2!$D$10:$D$19</c:f>
              <c:numCache>
                <c:formatCode>General</c:formatCode>
                <c:ptCount val="10"/>
                <c:pt idx="0">
                  <c:v>45</c:v>
                </c:pt>
                <c:pt idx="1">
                  <c:v>300</c:v>
                </c:pt>
                <c:pt idx="2">
                  <c:v>180</c:v>
                </c:pt>
                <c:pt idx="3">
                  <c:v>25</c:v>
                </c:pt>
                <c:pt idx="4">
                  <c:v>152</c:v>
                </c:pt>
                <c:pt idx="5">
                  <c:v>75</c:v>
                </c:pt>
                <c:pt idx="6">
                  <c:v>10</c:v>
                </c:pt>
                <c:pt idx="7">
                  <c:v>60</c:v>
                </c:pt>
                <c:pt idx="8">
                  <c:v>64</c:v>
                </c:pt>
                <c:pt idx="9">
                  <c:v>10</c:v>
                </c:pt>
              </c:numCache>
            </c:numRef>
          </c:val>
        </c:ser>
        <c:dLbls/>
        <c:axId val="132907776"/>
        <c:axId val="132909312"/>
        <c:axId val="0"/>
      </c:area3DChart>
      <c:catAx>
        <c:axId val="132907776"/>
        <c:scaling>
          <c:orientation val="minMax"/>
        </c:scaling>
        <c:delete val="1"/>
        <c:axPos val="b"/>
        <c:numFmt formatCode="General" sourceLinked="1"/>
        <c:tickLblPos val="none"/>
        <c:crossAx val="132909312"/>
        <c:crosses val="autoZero"/>
        <c:auto val="1"/>
        <c:lblAlgn val="ctr"/>
        <c:lblOffset val="100"/>
      </c:catAx>
      <c:valAx>
        <c:axId val="132909312"/>
        <c:scaling>
          <c:orientation val="minMax"/>
        </c:scaling>
        <c:delete val="1"/>
        <c:axPos val="l"/>
        <c:numFmt formatCode="General" sourceLinked="1"/>
        <c:tickLblPos val="none"/>
        <c:crossAx val="132907776"/>
        <c:crosses val="autoZero"/>
        <c:crossBetween val="midCat"/>
      </c:valAx>
    </c:plotArea>
    <c:plotVisOnly val="1"/>
    <c:dispBlanksAs val="zero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view3D>
      <c:perspective val="30"/>
    </c:view3D>
    <c:sideWall>
      <c:spPr>
        <a:noFill/>
      </c:spPr>
    </c:sideWall>
    <c:backWall>
      <c:spPr>
        <a:noFill/>
      </c:spPr>
    </c:backWall>
    <c:plotArea>
      <c:layout>
        <c:manualLayout>
          <c:layoutTarget val="inner"/>
          <c:xMode val="edge"/>
          <c:yMode val="edge"/>
          <c:x val="1.3747916546927887E-3"/>
          <c:y val="3.4388879846250792E-3"/>
          <c:w val="0.6262633196491465"/>
          <c:h val="0.85576771653543315"/>
        </c:manualLayout>
      </c:layout>
      <c:area3DChart>
        <c:grouping val="stacked"/>
        <c:ser>
          <c:idx val="0"/>
          <c:order val="0"/>
          <c:spPr>
            <a:pattFill prst="wave">
              <a:fgClr>
                <a:srgbClr val="BEF96F"/>
              </a:fgClr>
              <a:bgClr>
                <a:srgbClr val="257945"/>
              </a:bgClr>
            </a:pattFill>
            <a:ln w="57150">
              <a:solidFill>
                <a:srgbClr val="5DB545"/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val>
            <c:numRef>
              <c:f>Лист2!$D$10:$D$19</c:f>
              <c:numCache>
                <c:formatCode>General</c:formatCode>
                <c:ptCount val="10"/>
                <c:pt idx="0">
                  <c:v>45</c:v>
                </c:pt>
                <c:pt idx="1">
                  <c:v>300</c:v>
                </c:pt>
                <c:pt idx="2">
                  <c:v>180</c:v>
                </c:pt>
                <c:pt idx="3">
                  <c:v>25</c:v>
                </c:pt>
                <c:pt idx="4">
                  <c:v>152</c:v>
                </c:pt>
                <c:pt idx="5">
                  <c:v>75</c:v>
                </c:pt>
                <c:pt idx="6">
                  <c:v>10</c:v>
                </c:pt>
                <c:pt idx="7">
                  <c:v>60</c:v>
                </c:pt>
                <c:pt idx="8">
                  <c:v>64</c:v>
                </c:pt>
                <c:pt idx="9">
                  <c:v>10</c:v>
                </c:pt>
              </c:numCache>
            </c:numRef>
          </c:val>
        </c:ser>
        <c:dLbls/>
        <c:axId val="132945792"/>
        <c:axId val="132947328"/>
        <c:axId val="0"/>
      </c:area3DChart>
      <c:catAx>
        <c:axId val="132945792"/>
        <c:scaling>
          <c:orientation val="minMax"/>
        </c:scaling>
        <c:delete val="1"/>
        <c:axPos val="b"/>
        <c:numFmt formatCode="General" sourceLinked="1"/>
        <c:tickLblPos val="none"/>
        <c:crossAx val="132947328"/>
        <c:crosses val="autoZero"/>
        <c:auto val="1"/>
        <c:lblAlgn val="ctr"/>
        <c:lblOffset val="100"/>
      </c:catAx>
      <c:valAx>
        <c:axId val="132947328"/>
        <c:scaling>
          <c:orientation val="minMax"/>
        </c:scaling>
        <c:delete val="1"/>
        <c:axPos val="l"/>
        <c:numFmt formatCode="General" sourceLinked="1"/>
        <c:tickLblPos val="none"/>
        <c:crossAx val="132945792"/>
        <c:crosses val="autoZero"/>
        <c:crossBetween val="midCat"/>
      </c:valAx>
    </c:plotArea>
    <c:plotVisOnly val="1"/>
    <c:dispBlanksAs val="zero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view3D>
      <c:rotX val="80"/>
      <c:rotY val="21"/>
      <c:rAngAx val="1"/>
    </c:view3D>
    <c:plotArea>
      <c:layout>
        <c:manualLayout>
          <c:layoutTarget val="inner"/>
          <c:xMode val="edge"/>
          <c:yMode val="edge"/>
          <c:x val="2.8928212024691108E-3"/>
          <c:y val="0.12199936670888607"/>
          <c:w val="0.91666666666666652"/>
          <c:h val="0.87700905748616043"/>
        </c:manualLayout>
      </c:layout>
      <c:pie3DChart>
        <c:varyColors val="1"/>
        <c:ser>
          <c:idx val="0"/>
          <c:order val="0"/>
          <c:spPr>
            <a:pattFill prst="ltVert">
              <a:fgClr>
                <a:schemeClr val="bg1"/>
              </a:fgClr>
              <a:bgClr>
                <a:srgbClr val="473AF0"/>
              </a:bgClr>
            </a:pattFill>
            <a:scene3d>
              <a:camera prst="orthographicFront"/>
              <a:lightRig rig="threePt" dir="t"/>
            </a:scene3d>
            <a:sp3d/>
          </c:spPr>
          <c:explosion val="28"/>
          <c:dPt>
            <c:idx val="0"/>
            <c:explosion val="11"/>
            <c:spPr>
              <a:pattFill prst="lgCheck">
                <a:fgClr>
                  <a:schemeClr val="bg1"/>
                </a:fgClr>
                <a:bgClr>
                  <a:srgbClr val="473AF0"/>
                </a:bgClr>
              </a:pattFill>
              <a:scene3d>
                <a:camera prst="orthographicFront"/>
                <a:lightRig rig="threePt" dir="t"/>
              </a:scene3d>
              <a:sp3d/>
            </c:spPr>
          </c:dPt>
          <c:dPt>
            <c:idx val="1"/>
            <c:explosion val="4"/>
            <c:spPr>
              <a:pattFill prst="smGrid">
                <a:fgClr>
                  <a:schemeClr val="bg1"/>
                </a:fgClr>
                <a:bgClr>
                  <a:srgbClr val="473AF0"/>
                </a:bgClr>
              </a:pattFill>
              <a:scene3d>
                <a:camera prst="orthographicFront"/>
                <a:lightRig rig="threePt" dir="t"/>
              </a:scene3d>
              <a:sp3d/>
            </c:spPr>
          </c:dPt>
          <c:dPt>
            <c:idx val="2"/>
            <c:explosion val="15"/>
            <c:spPr>
              <a:pattFill prst="divot">
                <a:fgClr>
                  <a:schemeClr val="bg1"/>
                </a:fgClr>
                <a:bgClr>
                  <a:srgbClr val="473AF0"/>
                </a:bgClr>
              </a:pattFill>
              <a:scene3d>
                <a:camera prst="orthographicFront"/>
                <a:lightRig rig="threePt" dir="t"/>
              </a:scene3d>
              <a:sp3d/>
            </c:spPr>
          </c:dPt>
          <c:dPt>
            <c:idx val="3"/>
            <c:explosion val="5"/>
            <c:spPr>
              <a:pattFill prst="ltDnDiag">
                <a:fgClr>
                  <a:schemeClr val="bg1"/>
                </a:fgClr>
                <a:bgClr>
                  <a:srgbClr val="473AF0"/>
                </a:bgClr>
              </a:pattFill>
              <a:scene3d>
                <a:camera prst="orthographicFront"/>
                <a:lightRig rig="threePt" dir="t"/>
              </a:scene3d>
              <a:sp3d/>
            </c:spPr>
          </c:dPt>
          <c:dPt>
            <c:idx val="4"/>
            <c:explosion val="12"/>
            <c:spPr>
              <a:pattFill prst="lgConfetti">
                <a:fgClr>
                  <a:schemeClr val="bg1"/>
                </a:fgClr>
                <a:bgClr>
                  <a:srgbClr val="473AF0"/>
                </a:bgClr>
              </a:pattFill>
              <a:scene3d>
                <a:camera prst="orthographicFront"/>
                <a:lightRig rig="threePt" dir="t"/>
              </a:scene3d>
              <a:sp3d/>
            </c:spPr>
          </c:dPt>
          <c:dPt>
            <c:idx val="5"/>
            <c:explosion val="0"/>
            <c:spPr>
              <a:pattFill prst="shingle">
                <a:fgClr>
                  <a:schemeClr val="bg1"/>
                </a:fgClr>
                <a:bgClr>
                  <a:srgbClr val="473AF0"/>
                </a:bgClr>
              </a:pattFill>
              <a:scene3d>
                <a:camera prst="orthographicFront"/>
                <a:lightRig rig="threePt" dir="t"/>
              </a:scene3d>
              <a:sp3d/>
            </c:spPr>
          </c:dPt>
          <c:dPt>
            <c:idx val="6"/>
            <c:explosion val="5"/>
            <c:spPr>
              <a:pattFill prst="dotGrid">
                <a:fgClr>
                  <a:schemeClr val="bg1"/>
                </a:fgClr>
                <a:bgClr>
                  <a:srgbClr val="473AF0"/>
                </a:bgClr>
              </a:pattFill>
              <a:scene3d>
                <a:camera prst="orthographicFront"/>
                <a:lightRig rig="threePt" dir="t"/>
              </a:scene3d>
              <a:sp3d/>
            </c:spPr>
          </c:dPt>
          <c:dPt>
            <c:idx val="7"/>
          </c:dPt>
          <c:dPt>
            <c:idx val="8"/>
            <c:spPr>
              <a:pattFill prst="wave">
                <a:fgClr>
                  <a:schemeClr val="bg1"/>
                </a:fgClr>
                <a:bgClr>
                  <a:srgbClr val="473AF0"/>
                </a:bgClr>
              </a:pattFill>
              <a:scene3d>
                <a:camera prst="orthographicFront"/>
                <a:lightRig rig="threePt" dir="t"/>
              </a:scene3d>
              <a:sp3d/>
            </c:spPr>
          </c:dPt>
          <c:dPt>
            <c:idx val="9"/>
          </c:dPt>
          <c:dPt>
            <c:idx val="10"/>
            <c:explosion val="0"/>
            <c:spPr>
              <a:pattFill prst="dashHorz">
                <a:fgClr>
                  <a:schemeClr val="bg1"/>
                </a:fgClr>
                <a:bgClr>
                  <a:srgbClr val="473AF0"/>
                </a:bgClr>
              </a:pattFill>
              <a:scene3d>
                <a:camera prst="orthographicFront"/>
                <a:lightRig rig="threePt" dir="t"/>
              </a:scene3d>
              <a:sp3d/>
            </c:spPr>
          </c:dPt>
          <c:dPt>
            <c:idx val="11"/>
            <c:explosion val="12"/>
          </c:dPt>
          <c:dPt>
            <c:idx val="12"/>
            <c:explosion val="10"/>
          </c:dPt>
          <c:val>
            <c:numRef>
              <c:f>Лист2!$D$8:$P$8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0.5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/>
      </c:pie3DChart>
      <c:spPr>
        <a:noFill/>
      </c:spPr>
    </c:plotArea>
    <c:plotVisOnly val="1"/>
    <c:dispBlanksAs val="zero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autoTitleDeleted val="1"/>
    <c:plotArea>
      <c:layout>
        <c:manualLayout>
          <c:layoutTarget val="inner"/>
          <c:xMode val="edge"/>
          <c:yMode val="edge"/>
          <c:x val="2.5608194622279139E-2"/>
          <c:y val="0.12325143271535771"/>
          <c:w val="0.96244131455399073"/>
          <c:h val="0.44833961850855025"/>
        </c:manualLayout>
      </c:layout>
      <c:barChart>
        <c:barDir val="col"/>
        <c:grouping val="clustered"/>
        <c:ser>
          <c:idx val="0"/>
          <c:order val="0"/>
          <c:tx>
            <c:strRef>
              <c:f>'среднедневная доля'!$C$30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'среднедневная доля'!$B$31:$B$43</c:f>
              <c:numCache>
                <c:formatCode>mmm/yy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'среднедневная доля'!$C$31:$C$43</c:f>
              <c:numCache>
                <c:formatCode>0%</c:formatCode>
                <c:ptCount val="13"/>
                <c:pt idx="0">
                  <c:v>4.1499999999999995</c:v>
                </c:pt>
                <c:pt idx="1">
                  <c:v>4.2119999999999989</c:v>
                </c:pt>
                <c:pt idx="2">
                  <c:v>4.3099999999999996</c:v>
                </c:pt>
                <c:pt idx="3">
                  <c:v>4.0699999999999994</c:v>
                </c:pt>
                <c:pt idx="4">
                  <c:v>3.85</c:v>
                </c:pt>
                <c:pt idx="5">
                  <c:v>3.7400000000000007</c:v>
                </c:pt>
                <c:pt idx="6">
                  <c:v>3.6799999999999997</c:v>
                </c:pt>
                <c:pt idx="7">
                  <c:v>3.67</c:v>
                </c:pt>
                <c:pt idx="8">
                  <c:v>3.7099999999999995</c:v>
                </c:pt>
                <c:pt idx="9">
                  <c:v>3.69</c:v>
                </c:pt>
                <c:pt idx="10">
                  <c:v>3.6999999999999993</c:v>
                </c:pt>
                <c:pt idx="11">
                  <c:v>3.67</c:v>
                </c:pt>
                <c:pt idx="12">
                  <c:v>4.7235432900432892</c:v>
                </c:pt>
              </c:numCache>
            </c:numRef>
          </c:val>
        </c:ser>
        <c:dLbls/>
        <c:axId val="133548672"/>
        <c:axId val="119947648"/>
      </c:barChart>
      <c:dateAx>
        <c:axId val="133548672"/>
        <c:scaling>
          <c:orientation val="minMax"/>
        </c:scaling>
        <c:axPos val="b"/>
        <c:numFmt formatCode="mmm/yy" sourceLinked="1"/>
        <c:tickLblPos val="nextTo"/>
        <c:crossAx val="119947648"/>
        <c:crosses val="autoZero"/>
        <c:auto val="1"/>
        <c:lblOffset val="100"/>
        <c:baseTimeUnit val="months"/>
      </c:dateAx>
      <c:valAx>
        <c:axId val="119947648"/>
        <c:scaling>
          <c:orientation val="minMax"/>
          <c:max val="5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tickLblPos val="none"/>
        <c:crossAx val="13354867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>
        <c:manualLayout>
          <c:layoutTarget val="inner"/>
          <c:xMode val="edge"/>
          <c:yMode val="edge"/>
          <c:x val="6.6567760111067201E-2"/>
          <c:y val="8.6971061426833543E-2"/>
          <c:w val="0.5533585420466508"/>
          <c:h val="0.8629466682165462"/>
        </c:manualLayout>
      </c:layout>
      <c:pieChart>
        <c:varyColors val="1"/>
        <c:ser>
          <c:idx val="0"/>
          <c:order val="0"/>
          <c:dLbls>
            <c:dLbl>
              <c:idx val="25"/>
              <c:layout>
                <c:manualLayout>
                  <c:x val="-2.5575447570332484E-2"/>
                  <c:y val="1.0512482123951818E-2"/>
                </c:manualLayout>
              </c:layout>
              <c:showVal val="1"/>
            </c:dLbl>
            <c:dLbl>
              <c:idx val="26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</c:dLbl>
            <c:showVal val="1"/>
            <c:showLeaderLines val="1"/>
          </c:dLbls>
          <c:cat>
            <c:strRef>
              <c:f>'среднедневная доля'!$C$24:$AM$24</c:f>
              <c:strCache>
                <c:ptCount val="37"/>
                <c:pt idx="0">
                  <c:v>youtube.com</c:v>
                </c:pt>
                <c:pt idx="1">
                  <c:v>yandex.ua</c:v>
                </c:pt>
                <c:pt idx="2">
                  <c:v>yandex</c:v>
                </c:pt>
                <c:pt idx="3">
                  <c:v>worldoftanks.ru</c:v>
                </c:pt>
                <c:pt idx="4">
                  <c:v>wmmail.ru</c:v>
                </c:pt>
                <c:pt idx="5">
                  <c:v>wikipedia.org</c:v>
                </c:pt>
                <c:pt idx="6">
                  <c:v>webalta.ru</c:v>
                </c:pt>
                <c:pt idx="7">
                  <c:v>vkontakte</c:v>
                </c:pt>
                <c:pt idx="8">
                  <c:v>ukr.net</c:v>
                </c:pt>
                <c:pt idx="9">
                  <c:v>ucoz.ru</c:v>
                </c:pt>
                <c:pt idx="10">
                  <c:v>twitter.com</c:v>
                </c:pt>
                <c:pt idx="11">
                  <c:v>slando</c:v>
                </c:pt>
                <c:pt idx="12">
                  <c:v>sinoptik.ua</c:v>
                </c:pt>
                <c:pt idx="13">
                  <c:v>rutracker.org</c:v>
                </c:pt>
                <c:pt idx="14">
                  <c:v>rozetka (.ua+.com.ua)</c:v>
                </c:pt>
                <c:pt idx="15">
                  <c:v>rozetka</c:v>
                </c:pt>
                <c:pt idx="16">
                  <c:v>rambler.ru</c:v>
                </c:pt>
                <c:pt idx="17">
                  <c:v>prom.ua</c:v>
                </c:pt>
                <c:pt idx="18">
                  <c:v>privatbank.ua</c:v>
                </c:pt>
                <c:pt idx="19">
                  <c:v>odnoklassniki</c:v>
                </c:pt>
                <c:pt idx="20">
                  <c:v>meta.ua</c:v>
                </c:pt>
                <c:pt idx="21">
                  <c:v>megogo.net</c:v>
                </c:pt>
                <c:pt idx="22">
                  <c:v>marketgid (.com+.info)</c:v>
                </c:pt>
                <c:pt idx="23">
                  <c:v>mail.ru</c:v>
                </c:pt>
                <c:pt idx="24">
                  <c:v>i.ua</c:v>
                </c:pt>
                <c:pt idx="25">
                  <c:v>hotmail.com</c:v>
                </c:pt>
                <c:pt idx="26">
                  <c:v>google</c:v>
                </c:pt>
                <c:pt idx="27">
                  <c:v>gismeteo.ua</c:v>
                </c:pt>
                <c:pt idx="28">
                  <c:v>fs.ua</c:v>
                </c:pt>
                <c:pt idx="29">
                  <c:v>fotostrana.ru</c:v>
                </c:pt>
                <c:pt idx="30">
                  <c:v>facebook.com</c:v>
                </c:pt>
                <c:pt idx="31">
                  <c:v>ex.ua</c:v>
                </c:pt>
                <c:pt idx="32">
                  <c:v>brb.to</c:v>
                </c:pt>
                <c:pt idx="33">
                  <c:v>blogspot.com</c:v>
                </c:pt>
                <c:pt idx="34">
                  <c:v>aukro.ua</c:v>
                </c:pt>
                <c:pt idx="35">
                  <c:v>ask.fm</c:v>
                </c:pt>
                <c:pt idx="36">
                  <c:v>aliexpress.com</c:v>
                </c:pt>
              </c:strCache>
            </c:strRef>
          </c:cat>
          <c:val>
            <c:numRef>
              <c:f>'среднедневная доля'!$C$25:$AM$25</c:f>
              <c:numCache>
                <c:formatCode>0%</c:formatCode>
                <c:ptCount val="37"/>
                <c:pt idx="0">
                  <c:v>0.25</c:v>
                </c:pt>
                <c:pt idx="1">
                  <c:v>0.34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</c:v>
                </c:pt>
                <c:pt idx="6">
                  <c:v>0.05</c:v>
                </c:pt>
                <c:pt idx="7">
                  <c:v>0.54</c:v>
                </c:pt>
                <c:pt idx="8">
                  <c:v>0.1</c:v>
                </c:pt>
                <c:pt idx="9">
                  <c:v>0.05</c:v>
                </c:pt>
                <c:pt idx="10">
                  <c:v>0.03</c:v>
                </c:pt>
                <c:pt idx="11">
                  <c:v>0.08</c:v>
                </c:pt>
                <c:pt idx="12">
                  <c:v>0.08</c:v>
                </c:pt>
                <c:pt idx="13">
                  <c:v>0.04</c:v>
                </c:pt>
                <c:pt idx="14">
                  <c:v>7.0000000000000007E-2</c:v>
                </c:pt>
                <c:pt idx="15">
                  <c:v>0</c:v>
                </c:pt>
                <c:pt idx="16">
                  <c:v>0.05</c:v>
                </c:pt>
                <c:pt idx="17">
                  <c:v>0.04</c:v>
                </c:pt>
                <c:pt idx="18">
                  <c:v>0</c:v>
                </c:pt>
                <c:pt idx="19">
                  <c:v>0.33</c:v>
                </c:pt>
                <c:pt idx="20">
                  <c:v>0</c:v>
                </c:pt>
                <c:pt idx="21">
                  <c:v>7.0000000000000007E-2</c:v>
                </c:pt>
                <c:pt idx="22">
                  <c:v>0</c:v>
                </c:pt>
                <c:pt idx="23">
                  <c:v>0.41</c:v>
                </c:pt>
                <c:pt idx="24">
                  <c:v>7.0000000000000007E-2</c:v>
                </c:pt>
                <c:pt idx="25">
                  <c:v>0.05</c:v>
                </c:pt>
                <c:pt idx="26">
                  <c:v>0.59</c:v>
                </c:pt>
                <c:pt idx="27">
                  <c:v>7.0000000000000007E-2</c:v>
                </c:pt>
                <c:pt idx="28">
                  <c:v>0</c:v>
                </c:pt>
                <c:pt idx="29">
                  <c:v>0</c:v>
                </c:pt>
                <c:pt idx="30">
                  <c:v>0.09</c:v>
                </c:pt>
                <c:pt idx="31">
                  <c:v>0.09</c:v>
                </c:pt>
                <c:pt idx="32">
                  <c:v>0</c:v>
                </c:pt>
                <c:pt idx="33">
                  <c:v>0</c:v>
                </c:pt>
                <c:pt idx="34">
                  <c:v>0.06</c:v>
                </c:pt>
                <c:pt idx="35">
                  <c:v>0.05</c:v>
                </c:pt>
                <c:pt idx="36">
                  <c:v>0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63855102228650029"/>
          <c:y val="7.5144383912128021E-2"/>
          <c:w val="0.34638312585396636"/>
          <c:h val="0.84971092384428892"/>
        </c:manualLayout>
      </c:layout>
    </c:legend>
    <c:plotVisOnly val="1"/>
    <c:dispBlanksAs val="zero"/>
  </c:chart>
  <c:spPr>
    <a:solidFill>
      <a:schemeClr val="bg1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Spin" dx="16" fmlaLink="$L$6" max="10" page="10" val="0"/>
</file>

<file path=xl/ctrlProps/ctrlProp10.xml><?xml version="1.0" encoding="utf-8"?>
<formControlPr xmlns="http://schemas.microsoft.com/office/spreadsheetml/2009/9/main" objectType="Scroll" dx="22" fmlaLink="$J$20" horiz="1" inc="11" max="100" min="1" page="10" val="100"/>
</file>

<file path=xl/ctrlProps/ctrlProp2.xml><?xml version="1.0" encoding="utf-8"?>
<formControlPr xmlns="http://schemas.microsoft.com/office/spreadsheetml/2009/9/main" objectType="Spin" dx="16" fmlaLink="$Y$6" max="5" page="10" val="5"/>
</file>

<file path=xl/ctrlProps/ctrlProp3.xml><?xml version="1.0" encoding="utf-8"?>
<formControlPr xmlns="http://schemas.microsoft.com/office/spreadsheetml/2009/9/main" objectType="Scroll" dx="22" fmlaLink="$P$24" horiz="1" max="65" page="10" val="48"/>
</file>

<file path=xl/ctrlProps/ctrlProp4.xml><?xml version="1.0" encoding="utf-8"?>
<formControlPr xmlns="http://schemas.microsoft.com/office/spreadsheetml/2009/9/main" objectType="Scroll" dx="22" fmlaLink="$P$26" horiz="1" max="65" page="10" val="44"/>
</file>

<file path=xl/ctrlProps/ctrlProp5.xml><?xml version="1.0" encoding="utf-8"?>
<formControlPr xmlns="http://schemas.microsoft.com/office/spreadsheetml/2009/9/main" objectType="Radio" firstButton="1" fmlaLink="$Q$2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Scroll" dx="16" fmlaLink="$B$25" horiz="1" max="13" min="1" page="2" val="9"/>
</file>

<file path=xl/ctrlProps/ctrlProp8.xml><?xml version="1.0" encoding="utf-8"?>
<formControlPr xmlns="http://schemas.microsoft.com/office/spreadsheetml/2009/9/main" objectType="Scroll" dx="16" fmlaLink="$B$25" horiz="1" max="13" min="1" page="10" val="9"/>
</file>

<file path=xl/ctrlProps/ctrlProp9.xml><?xml version="1.0" encoding="utf-8"?>
<formControlPr xmlns="http://schemas.microsoft.com/office/spreadsheetml/2009/9/main" objectType="Spin" dx="22" fmlaLink="$C$8" inc="50" max="1000" page="10" val="30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6" Type="http://schemas.microsoft.com/office/2007/relationships/hdphoto" Target="../media/hdphoto3.wdp"/><Relationship Id="rId5" Type="http://schemas.openxmlformats.org/officeDocument/2006/relationships/image" Target="../media/image5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18.png"/><Relationship Id="rId18" Type="http://schemas.openxmlformats.org/officeDocument/2006/relationships/image" Target="../media/image23.png"/><Relationship Id="rId26" Type="http://schemas.openxmlformats.org/officeDocument/2006/relationships/image" Target="../media/image31.png"/><Relationship Id="rId3" Type="http://schemas.openxmlformats.org/officeDocument/2006/relationships/image" Target="../media/image8.png"/><Relationship Id="rId21" Type="http://schemas.openxmlformats.org/officeDocument/2006/relationships/image" Target="../media/image26.png"/><Relationship Id="rId7" Type="http://schemas.openxmlformats.org/officeDocument/2006/relationships/image" Target="../media/image12.png"/><Relationship Id="rId12" Type="http://schemas.openxmlformats.org/officeDocument/2006/relationships/image" Target="../media/image17.png"/><Relationship Id="rId17" Type="http://schemas.openxmlformats.org/officeDocument/2006/relationships/image" Target="../media/image22.png"/><Relationship Id="rId25" Type="http://schemas.openxmlformats.org/officeDocument/2006/relationships/image" Target="../media/image30.png"/><Relationship Id="rId2" Type="http://schemas.openxmlformats.org/officeDocument/2006/relationships/image" Target="../media/image7.png"/><Relationship Id="rId16" Type="http://schemas.openxmlformats.org/officeDocument/2006/relationships/image" Target="../media/image21.png"/><Relationship Id="rId20" Type="http://schemas.openxmlformats.org/officeDocument/2006/relationships/image" Target="../media/image25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11" Type="http://schemas.openxmlformats.org/officeDocument/2006/relationships/image" Target="../media/image16.png"/><Relationship Id="rId24" Type="http://schemas.openxmlformats.org/officeDocument/2006/relationships/image" Target="../media/image29.png"/><Relationship Id="rId5" Type="http://schemas.openxmlformats.org/officeDocument/2006/relationships/image" Target="../media/image10.png"/><Relationship Id="rId15" Type="http://schemas.openxmlformats.org/officeDocument/2006/relationships/image" Target="../media/image20.png"/><Relationship Id="rId23" Type="http://schemas.openxmlformats.org/officeDocument/2006/relationships/image" Target="../media/image28.png"/><Relationship Id="rId10" Type="http://schemas.openxmlformats.org/officeDocument/2006/relationships/image" Target="../media/image15.png"/><Relationship Id="rId19" Type="http://schemas.openxmlformats.org/officeDocument/2006/relationships/image" Target="../media/image24.png"/><Relationship Id="rId4" Type="http://schemas.openxmlformats.org/officeDocument/2006/relationships/image" Target="../media/image9.png"/><Relationship Id="rId9" Type="http://schemas.openxmlformats.org/officeDocument/2006/relationships/image" Target="../media/image14.png"/><Relationship Id="rId14" Type="http://schemas.openxmlformats.org/officeDocument/2006/relationships/image" Target="../media/image19.png"/><Relationship Id="rId22" Type="http://schemas.openxmlformats.org/officeDocument/2006/relationships/image" Target="../media/image2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png"/><Relationship Id="rId2" Type="http://schemas.openxmlformats.org/officeDocument/2006/relationships/image" Target="../media/image34.jpeg"/><Relationship Id="rId1" Type="http://schemas.openxmlformats.org/officeDocument/2006/relationships/image" Target="../media/image3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28573</xdr:colOff>
      <xdr:row>0</xdr:row>
      <xdr:rowOff>0</xdr:rowOff>
    </xdr:from>
    <xdr:to>
      <xdr:col>41</xdr:col>
      <xdr:colOff>114300</xdr:colOff>
      <xdr:row>12</xdr:row>
      <xdr:rowOff>171450</xdr:rowOff>
    </xdr:to>
    <xdr:sp macro="" textlink="">
      <xdr:nvSpPr>
        <xdr:cNvPr id="2" name="TextBox 1"/>
        <xdr:cNvSpPr txBox="1"/>
      </xdr:nvSpPr>
      <xdr:spPr>
        <a:xfrm>
          <a:off x="2257423" y="0"/>
          <a:ext cx="9763127" cy="2457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Таблица Пифагора ( современная таблица умножения) представляет из себя  таблицу, по горизонтали и вертикали которой расположены числа натурального ряда, а на пересечении строк и столбцов находится произведение этих чисел.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Для получения узоров в теле таблицы Пифагора используется вычисление остатков при делении чисел таблицы на какое-либо целое число.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Так, чтобы получить такой замечательный узор, достаточно реализовать следующий алгоритм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вычисления некоторого числа  REZ </a:t>
          </a:r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каждой ячейке таблицы. Заметим, что результатом вычислений будут числа 0,1 или 2.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Пусть к – целое число, поместим его в ячейку А1. Для данной мозаики k=16.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строка таблицы </a:t>
          </a:r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Пифагора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 n – столбец таблицы </a:t>
          </a:r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Пифагора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mod k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если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/2, то r=k-r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REZ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 mod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оператор вычисления остатка от деления двух целых чисел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Ячейки, содержащие  0, закрашены в серый цвет, 1 и 2 в синий и красный соответственно.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Построить мозаику в соответствии с данным алгоритмом.</a:t>
          </a:r>
        </a:p>
        <a:p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34</xdr:row>
      <xdr:rowOff>47625</xdr:rowOff>
    </xdr:from>
    <xdr:to>
      <xdr:col>86</xdr:col>
      <xdr:colOff>38100</xdr:colOff>
      <xdr:row>66</xdr:row>
      <xdr:rowOff>9525</xdr:rowOff>
    </xdr:to>
    <xdr:sp macro="" textlink="">
      <xdr:nvSpPr>
        <xdr:cNvPr id="2" name="Прямоугольник 1"/>
        <xdr:cNvSpPr/>
      </xdr:nvSpPr>
      <xdr:spPr>
        <a:xfrm>
          <a:off x="1009650" y="2638425"/>
          <a:ext cx="5581650" cy="2400300"/>
        </a:xfrm>
        <a:prstGeom prst="rect">
          <a:avLst/>
        </a:prstGeom>
        <a:pattFill prst="dashHorz">
          <a:fgClr>
            <a:schemeClr val="accent1"/>
          </a:fgClr>
          <a:bgClr>
            <a:srgbClr val="7EC234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12699</xdr:colOff>
      <xdr:row>16</xdr:row>
      <xdr:rowOff>47625</xdr:rowOff>
    </xdr:from>
    <xdr:to>
      <xdr:col>43</xdr:col>
      <xdr:colOff>22224</xdr:colOff>
      <xdr:row>34</xdr:row>
      <xdr:rowOff>71553</xdr:rowOff>
    </xdr:to>
    <xdr:sp macro="" textlink="">
      <xdr:nvSpPr>
        <xdr:cNvPr id="3" name="Полилиния 2"/>
        <xdr:cNvSpPr/>
      </xdr:nvSpPr>
      <xdr:spPr>
        <a:xfrm>
          <a:off x="1384299" y="1266825"/>
          <a:ext cx="1914525" cy="1395528"/>
        </a:xfrm>
        <a:custGeom>
          <a:avLst/>
          <a:gdLst>
            <a:gd name="connsiteX0" fmla="*/ 305807 w 1754397"/>
            <a:gd name="connsiteY0" fmla="*/ 1758827 h 1919403"/>
            <a:gd name="connsiteX1" fmla="*/ 1007 w 1754397"/>
            <a:gd name="connsiteY1" fmla="*/ 72902 h 1919403"/>
            <a:gd name="connsiteX2" fmla="*/ 210557 w 1754397"/>
            <a:gd name="connsiteY2" fmla="*/ 339602 h 1919403"/>
            <a:gd name="connsiteX3" fmla="*/ 296282 w 1754397"/>
            <a:gd name="connsiteY3" fmla="*/ 653927 h 1919403"/>
            <a:gd name="connsiteX4" fmla="*/ 420107 w 1754397"/>
            <a:gd name="connsiteY4" fmla="*/ 1044452 h 1919403"/>
            <a:gd name="connsiteX5" fmla="*/ 467732 w 1754397"/>
            <a:gd name="connsiteY5" fmla="*/ 1425452 h 1919403"/>
            <a:gd name="connsiteX6" fmla="*/ 496307 w 1754397"/>
            <a:gd name="connsiteY6" fmla="*/ 1854077 h 1919403"/>
            <a:gd name="connsiteX7" fmla="*/ 515357 w 1754397"/>
            <a:gd name="connsiteY7" fmla="*/ 1454027 h 1919403"/>
            <a:gd name="connsiteX8" fmla="*/ 572507 w 1754397"/>
            <a:gd name="connsiteY8" fmla="*/ 1025402 h 1919403"/>
            <a:gd name="connsiteX9" fmla="*/ 734432 w 1754397"/>
            <a:gd name="connsiteY9" fmla="*/ 1111127 h 1919403"/>
            <a:gd name="connsiteX10" fmla="*/ 877307 w 1754397"/>
            <a:gd name="connsiteY10" fmla="*/ 1263527 h 1919403"/>
            <a:gd name="connsiteX11" fmla="*/ 1086857 w 1754397"/>
            <a:gd name="connsiteY11" fmla="*/ 1425452 h 1919403"/>
            <a:gd name="connsiteX12" fmla="*/ 1258307 w 1754397"/>
            <a:gd name="connsiteY12" fmla="*/ 1577852 h 1919403"/>
            <a:gd name="connsiteX13" fmla="*/ 1572632 w 1754397"/>
            <a:gd name="connsiteY13" fmla="*/ 1806452 h 1919403"/>
            <a:gd name="connsiteX14" fmla="*/ 982082 w 1754397"/>
            <a:gd name="connsiteY14" fmla="*/ 1673102 h 1919403"/>
            <a:gd name="connsiteX15" fmla="*/ 1372607 w 1754397"/>
            <a:gd name="connsiteY15" fmla="*/ 1358777 h 1919403"/>
            <a:gd name="connsiteX16" fmla="*/ 1696457 w 1754397"/>
            <a:gd name="connsiteY16" fmla="*/ 1454027 h 1919403"/>
            <a:gd name="connsiteX17" fmla="*/ 1705982 w 1754397"/>
            <a:gd name="connsiteY17" fmla="*/ 1673102 h 1919403"/>
            <a:gd name="connsiteX18" fmla="*/ 1201157 w 1754397"/>
            <a:gd name="connsiteY18" fmla="*/ 1854077 h 1919403"/>
            <a:gd name="connsiteX19" fmla="*/ 620132 w 1754397"/>
            <a:gd name="connsiteY19" fmla="*/ 1863602 h 1919403"/>
            <a:gd name="connsiteX20" fmla="*/ 305807 w 1754397"/>
            <a:gd name="connsiteY20" fmla="*/ 1758827 h 19194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754397" h="1919403">
              <a:moveTo>
                <a:pt x="305807" y="1758827"/>
              </a:moveTo>
              <a:cubicBezTo>
                <a:pt x="202620" y="1460377"/>
                <a:pt x="16882" y="309439"/>
                <a:pt x="1007" y="72902"/>
              </a:cubicBezTo>
              <a:cubicBezTo>
                <a:pt x="-14868" y="-163635"/>
                <a:pt x="161345" y="242765"/>
                <a:pt x="210557" y="339602"/>
              </a:cubicBezTo>
              <a:cubicBezTo>
                <a:pt x="259769" y="436439"/>
                <a:pt x="261357" y="536452"/>
                <a:pt x="296282" y="653927"/>
              </a:cubicBezTo>
              <a:cubicBezTo>
                <a:pt x="331207" y="771402"/>
                <a:pt x="391532" y="915865"/>
                <a:pt x="420107" y="1044452"/>
              </a:cubicBezTo>
              <a:cubicBezTo>
                <a:pt x="448682" y="1173039"/>
                <a:pt x="455032" y="1290514"/>
                <a:pt x="467732" y="1425452"/>
              </a:cubicBezTo>
              <a:cubicBezTo>
                <a:pt x="480432" y="1560389"/>
                <a:pt x="488370" y="1849315"/>
                <a:pt x="496307" y="1854077"/>
              </a:cubicBezTo>
              <a:cubicBezTo>
                <a:pt x="504245" y="1858840"/>
                <a:pt x="502657" y="1592139"/>
                <a:pt x="515357" y="1454027"/>
              </a:cubicBezTo>
              <a:cubicBezTo>
                <a:pt x="528057" y="1315915"/>
                <a:pt x="535995" y="1082552"/>
                <a:pt x="572507" y="1025402"/>
              </a:cubicBezTo>
              <a:cubicBezTo>
                <a:pt x="609020" y="968252"/>
                <a:pt x="683632" y="1071440"/>
                <a:pt x="734432" y="1111127"/>
              </a:cubicBezTo>
              <a:cubicBezTo>
                <a:pt x="785232" y="1150814"/>
                <a:pt x="818570" y="1211140"/>
                <a:pt x="877307" y="1263527"/>
              </a:cubicBezTo>
              <a:cubicBezTo>
                <a:pt x="936044" y="1315914"/>
                <a:pt x="1023357" y="1373065"/>
                <a:pt x="1086857" y="1425452"/>
              </a:cubicBezTo>
              <a:cubicBezTo>
                <a:pt x="1150357" y="1477839"/>
                <a:pt x="1177345" y="1514352"/>
                <a:pt x="1258307" y="1577852"/>
              </a:cubicBezTo>
              <a:cubicBezTo>
                <a:pt x="1339269" y="1641352"/>
                <a:pt x="1618670" y="1790577"/>
                <a:pt x="1572632" y="1806452"/>
              </a:cubicBezTo>
              <a:cubicBezTo>
                <a:pt x="1526595" y="1822327"/>
                <a:pt x="1015420" y="1747714"/>
                <a:pt x="982082" y="1673102"/>
              </a:cubicBezTo>
              <a:cubicBezTo>
                <a:pt x="948745" y="1598489"/>
                <a:pt x="1253545" y="1395289"/>
                <a:pt x="1372607" y="1358777"/>
              </a:cubicBezTo>
              <a:cubicBezTo>
                <a:pt x="1491669" y="1322265"/>
                <a:pt x="1640895" y="1401640"/>
                <a:pt x="1696457" y="1454027"/>
              </a:cubicBezTo>
              <a:cubicBezTo>
                <a:pt x="1752019" y="1506414"/>
                <a:pt x="1788532" y="1606427"/>
                <a:pt x="1705982" y="1673102"/>
              </a:cubicBezTo>
              <a:cubicBezTo>
                <a:pt x="1623432" y="1739777"/>
                <a:pt x="1382132" y="1822327"/>
                <a:pt x="1201157" y="1854077"/>
              </a:cubicBezTo>
              <a:cubicBezTo>
                <a:pt x="1020182" y="1885827"/>
                <a:pt x="767769" y="1882652"/>
                <a:pt x="620132" y="1863602"/>
              </a:cubicBezTo>
              <a:cubicBezTo>
                <a:pt x="472495" y="1844552"/>
                <a:pt x="408994" y="2057277"/>
                <a:pt x="305807" y="1758827"/>
              </a:cubicBezTo>
              <a:close/>
            </a:path>
          </a:pathLst>
        </a:custGeom>
        <a:pattFill prst="pct5">
          <a:fgClr>
            <a:schemeClr val="accent1"/>
          </a:fgClr>
          <a:bgClr>
            <a:srgbClr val="12E81C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>
    <xdr:from>
      <xdr:col>26</xdr:col>
      <xdr:colOff>34427</xdr:colOff>
      <xdr:row>16</xdr:row>
      <xdr:rowOff>43953</xdr:rowOff>
    </xdr:from>
    <xdr:to>
      <xdr:col>46</xdr:col>
      <xdr:colOff>51681</xdr:colOff>
      <xdr:row>39</xdr:row>
      <xdr:rowOff>2812</xdr:rowOff>
    </xdr:to>
    <xdr:sp macro="" textlink="">
      <xdr:nvSpPr>
        <xdr:cNvPr id="4" name="Полилиния 3"/>
        <xdr:cNvSpPr/>
      </xdr:nvSpPr>
      <xdr:spPr>
        <a:xfrm flipH="1">
          <a:off x="2015627" y="1263153"/>
          <a:ext cx="1541254" cy="1711459"/>
        </a:xfrm>
        <a:custGeom>
          <a:avLst/>
          <a:gdLst>
            <a:gd name="connsiteX0" fmla="*/ 305807 w 1754397"/>
            <a:gd name="connsiteY0" fmla="*/ 1758827 h 1919403"/>
            <a:gd name="connsiteX1" fmla="*/ 1007 w 1754397"/>
            <a:gd name="connsiteY1" fmla="*/ 72902 h 1919403"/>
            <a:gd name="connsiteX2" fmla="*/ 210557 w 1754397"/>
            <a:gd name="connsiteY2" fmla="*/ 339602 h 1919403"/>
            <a:gd name="connsiteX3" fmla="*/ 296282 w 1754397"/>
            <a:gd name="connsiteY3" fmla="*/ 653927 h 1919403"/>
            <a:gd name="connsiteX4" fmla="*/ 420107 w 1754397"/>
            <a:gd name="connsiteY4" fmla="*/ 1044452 h 1919403"/>
            <a:gd name="connsiteX5" fmla="*/ 467732 w 1754397"/>
            <a:gd name="connsiteY5" fmla="*/ 1425452 h 1919403"/>
            <a:gd name="connsiteX6" fmla="*/ 496307 w 1754397"/>
            <a:gd name="connsiteY6" fmla="*/ 1854077 h 1919403"/>
            <a:gd name="connsiteX7" fmla="*/ 515357 w 1754397"/>
            <a:gd name="connsiteY7" fmla="*/ 1454027 h 1919403"/>
            <a:gd name="connsiteX8" fmla="*/ 572507 w 1754397"/>
            <a:gd name="connsiteY8" fmla="*/ 1025402 h 1919403"/>
            <a:gd name="connsiteX9" fmla="*/ 734432 w 1754397"/>
            <a:gd name="connsiteY9" fmla="*/ 1111127 h 1919403"/>
            <a:gd name="connsiteX10" fmla="*/ 877307 w 1754397"/>
            <a:gd name="connsiteY10" fmla="*/ 1263527 h 1919403"/>
            <a:gd name="connsiteX11" fmla="*/ 1086857 w 1754397"/>
            <a:gd name="connsiteY11" fmla="*/ 1425452 h 1919403"/>
            <a:gd name="connsiteX12" fmla="*/ 1258307 w 1754397"/>
            <a:gd name="connsiteY12" fmla="*/ 1577852 h 1919403"/>
            <a:gd name="connsiteX13" fmla="*/ 1572632 w 1754397"/>
            <a:gd name="connsiteY13" fmla="*/ 1806452 h 1919403"/>
            <a:gd name="connsiteX14" fmla="*/ 982082 w 1754397"/>
            <a:gd name="connsiteY14" fmla="*/ 1673102 h 1919403"/>
            <a:gd name="connsiteX15" fmla="*/ 1372607 w 1754397"/>
            <a:gd name="connsiteY15" fmla="*/ 1358777 h 1919403"/>
            <a:gd name="connsiteX16" fmla="*/ 1696457 w 1754397"/>
            <a:gd name="connsiteY16" fmla="*/ 1454027 h 1919403"/>
            <a:gd name="connsiteX17" fmla="*/ 1705982 w 1754397"/>
            <a:gd name="connsiteY17" fmla="*/ 1673102 h 1919403"/>
            <a:gd name="connsiteX18" fmla="*/ 1201157 w 1754397"/>
            <a:gd name="connsiteY18" fmla="*/ 1854077 h 1919403"/>
            <a:gd name="connsiteX19" fmla="*/ 620132 w 1754397"/>
            <a:gd name="connsiteY19" fmla="*/ 1863602 h 1919403"/>
            <a:gd name="connsiteX20" fmla="*/ 305807 w 1754397"/>
            <a:gd name="connsiteY20" fmla="*/ 1758827 h 19194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754397" h="1919403">
              <a:moveTo>
                <a:pt x="305807" y="1758827"/>
              </a:moveTo>
              <a:cubicBezTo>
                <a:pt x="202620" y="1460377"/>
                <a:pt x="16882" y="309439"/>
                <a:pt x="1007" y="72902"/>
              </a:cubicBezTo>
              <a:cubicBezTo>
                <a:pt x="-14868" y="-163635"/>
                <a:pt x="161345" y="242765"/>
                <a:pt x="210557" y="339602"/>
              </a:cubicBezTo>
              <a:cubicBezTo>
                <a:pt x="259769" y="436439"/>
                <a:pt x="261357" y="536452"/>
                <a:pt x="296282" y="653927"/>
              </a:cubicBezTo>
              <a:cubicBezTo>
                <a:pt x="331207" y="771402"/>
                <a:pt x="391532" y="915865"/>
                <a:pt x="420107" y="1044452"/>
              </a:cubicBezTo>
              <a:cubicBezTo>
                <a:pt x="448682" y="1173039"/>
                <a:pt x="455032" y="1290514"/>
                <a:pt x="467732" y="1425452"/>
              </a:cubicBezTo>
              <a:cubicBezTo>
                <a:pt x="480432" y="1560389"/>
                <a:pt x="488370" y="1849315"/>
                <a:pt x="496307" y="1854077"/>
              </a:cubicBezTo>
              <a:cubicBezTo>
                <a:pt x="504245" y="1858840"/>
                <a:pt x="502657" y="1592139"/>
                <a:pt x="515357" y="1454027"/>
              </a:cubicBezTo>
              <a:cubicBezTo>
                <a:pt x="528057" y="1315915"/>
                <a:pt x="535995" y="1082552"/>
                <a:pt x="572507" y="1025402"/>
              </a:cubicBezTo>
              <a:cubicBezTo>
                <a:pt x="609020" y="968252"/>
                <a:pt x="683632" y="1071440"/>
                <a:pt x="734432" y="1111127"/>
              </a:cubicBezTo>
              <a:cubicBezTo>
                <a:pt x="785232" y="1150814"/>
                <a:pt x="818570" y="1211140"/>
                <a:pt x="877307" y="1263527"/>
              </a:cubicBezTo>
              <a:cubicBezTo>
                <a:pt x="936044" y="1315914"/>
                <a:pt x="1023357" y="1373065"/>
                <a:pt x="1086857" y="1425452"/>
              </a:cubicBezTo>
              <a:cubicBezTo>
                <a:pt x="1150357" y="1477839"/>
                <a:pt x="1177345" y="1514352"/>
                <a:pt x="1258307" y="1577852"/>
              </a:cubicBezTo>
              <a:cubicBezTo>
                <a:pt x="1339269" y="1641352"/>
                <a:pt x="1618670" y="1790577"/>
                <a:pt x="1572632" y="1806452"/>
              </a:cubicBezTo>
              <a:cubicBezTo>
                <a:pt x="1526595" y="1822327"/>
                <a:pt x="1015420" y="1747714"/>
                <a:pt x="982082" y="1673102"/>
              </a:cubicBezTo>
              <a:cubicBezTo>
                <a:pt x="948745" y="1598489"/>
                <a:pt x="1253545" y="1395289"/>
                <a:pt x="1372607" y="1358777"/>
              </a:cubicBezTo>
              <a:cubicBezTo>
                <a:pt x="1491669" y="1322265"/>
                <a:pt x="1640895" y="1401640"/>
                <a:pt x="1696457" y="1454027"/>
              </a:cubicBezTo>
              <a:cubicBezTo>
                <a:pt x="1752019" y="1506414"/>
                <a:pt x="1788532" y="1606427"/>
                <a:pt x="1705982" y="1673102"/>
              </a:cubicBezTo>
              <a:cubicBezTo>
                <a:pt x="1623432" y="1739777"/>
                <a:pt x="1382132" y="1822327"/>
                <a:pt x="1201157" y="1854077"/>
              </a:cubicBezTo>
              <a:cubicBezTo>
                <a:pt x="1020182" y="1885827"/>
                <a:pt x="767769" y="1882652"/>
                <a:pt x="620132" y="1863602"/>
              </a:cubicBezTo>
              <a:cubicBezTo>
                <a:pt x="472495" y="1844552"/>
                <a:pt x="408994" y="2057277"/>
                <a:pt x="305807" y="1758827"/>
              </a:cubicBezTo>
              <a:close/>
            </a:path>
          </a:pathLst>
        </a:custGeom>
        <a:pattFill prst="pct5">
          <a:fgClr>
            <a:schemeClr val="accent1"/>
          </a:fgClr>
          <a:bgClr>
            <a:srgbClr val="12E81C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>
    <xdr:from>
      <xdr:col>46</xdr:col>
      <xdr:colOff>40786</xdr:colOff>
      <xdr:row>21</xdr:row>
      <xdr:rowOff>51777</xdr:rowOff>
    </xdr:from>
    <xdr:to>
      <xdr:col>78</xdr:col>
      <xdr:colOff>69362</xdr:colOff>
      <xdr:row>39</xdr:row>
      <xdr:rowOff>51777</xdr:rowOff>
    </xdr:to>
    <xdr:sp macro="" textlink="">
      <xdr:nvSpPr>
        <xdr:cNvPr id="5" name="Полилиния 4"/>
        <xdr:cNvSpPr/>
      </xdr:nvSpPr>
      <xdr:spPr>
        <a:xfrm flipH="1">
          <a:off x="3545986" y="1651977"/>
          <a:ext cx="2466976" cy="1371600"/>
        </a:xfrm>
        <a:custGeom>
          <a:avLst/>
          <a:gdLst>
            <a:gd name="connsiteX0" fmla="*/ 2238375 w 2238375"/>
            <a:gd name="connsiteY0" fmla="*/ 95250 h 1905000"/>
            <a:gd name="connsiteX1" fmla="*/ 2095500 w 2238375"/>
            <a:gd name="connsiteY1" fmla="*/ 104775 h 1905000"/>
            <a:gd name="connsiteX2" fmla="*/ 2028825 w 2238375"/>
            <a:gd name="connsiteY2" fmla="*/ 123825 h 1905000"/>
            <a:gd name="connsiteX3" fmla="*/ 2009775 w 2238375"/>
            <a:gd name="connsiteY3" fmla="*/ 152400 h 1905000"/>
            <a:gd name="connsiteX4" fmla="*/ 1981200 w 2238375"/>
            <a:gd name="connsiteY4" fmla="*/ 161925 h 1905000"/>
            <a:gd name="connsiteX5" fmla="*/ 1914525 w 2238375"/>
            <a:gd name="connsiteY5" fmla="*/ 190500 h 1905000"/>
            <a:gd name="connsiteX6" fmla="*/ 1857375 w 2238375"/>
            <a:gd name="connsiteY6" fmla="*/ 209550 h 1905000"/>
            <a:gd name="connsiteX7" fmla="*/ 1828800 w 2238375"/>
            <a:gd name="connsiteY7" fmla="*/ 219075 h 1905000"/>
            <a:gd name="connsiteX8" fmla="*/ 1771650 w 2238375"/>
            <a:gd name="connsiteY8" fmla="*/ 247650 h 1905000"/>
            <a:gd name="connsiteX9" fmla="*/ 1733550 w 2238375"/>
            <a:gd name="connsiteY9" fmla="*/ 266700 h 1905000"/>
            <a:gd name="connsiteX10" fmla="*/ 1676400 w 2238375"/>
            <a:gd name="connsiteY10" fmla="*/ 276225 h 1905000"/>
            <a:gd name="connsiteX11" fmla="*/ 1638300 w 2238375"/>
            <a:gd name="connsiteY11" fmla="*/ 285750 h 1905000"/>
            <a:gd name="connsiteX12" fmla="*/ 1581150 w 2238375"/>
            <a:gd name="connsiteY12" fmla="*/ 304800 h 1905000"/>
            <a:gd name="connsiteX13" fmla="*/ 1524000 w 2238375"/>
            <a:gd name="connsiteY13" fmla="*/ 352425 h 1905000"/>
            <a:gd name="connsiteX14" fmla="*/ 1466850 w 2238375"/>
            <a:gd name="connsiteY14" fmla="*/ 390525 h 1905000"/>
            <a:gd name="connsiteX15" fmla="*/ 1438275 w 2238375"/>
            <a:gd name="connsiteY15" fmla="*/ 409575 h 1905000"/>
            <a:gd name="connsiteX16" fmla="*/ 1400175 w 2238375"/>
            <a:gd name="connsiteY16" fmla="*/ 438150 h 1905000"/>
            <a:gd name="connsiteX17" fmla="*/ 1343025 w 2238375"/>
            <a:gd name="connsiteY17" fmla="*/ 457200 h 1905000"/>
            <a:gd name="connsiteX18" fmla="*/ 1314450 w 2238375"/>
            <a:gd name="connsiteY18" fmla="*/ 466725 h 1905000"/>
            <a:gd name="connsiteX19" fmla="*/ 1285875 w 2238375"/>
            <a:gd name="connsiteY19" fmla="*/ 476250 h 1905000"/>
            <a:gd name="connsiteX20" fmla="*/ 1200150 w 2238375"/>
            <a:gd name="connsiteY20" fmla="*/ 542925 h 1905000"/>
            <a:gd name="connsiteX21" fmla="*/ 1171575 w 2238375"/>
            <a:gd name="connsiteY21" fmla="*/ 552450 h 1905000"/>
            <a:gd name="connsiteX22" fmla="*/ 1114425 w 2238375"/>
            <a:gd name="connsiteY22" fmla="*/ 590550 h 1905000"/>
            <a:gd name="connsiteX23" fmla="*/ 1085850 w 2238375"/>
            <a:gd name="connsiteY23" fmla="*/ 609600 h 1905000"/>
            <a:gd name="connsiteX24" fmla="*/ 1028700 w 2238375"/>
            <a:gd name="connsiteY24" fmla="*/ 628650 h 1905000"/>
            <a:gd name="connsiteX25" fmla="*/ 1000125 w 2238375"/>
            <a:gd name="connsiteY25" fmla="*/ 638175 h 1905000"/>
            <a:gd name="connsiteX26" fmla="*/ 971550 w 2238375"/>
            <a:gd name="connsiteY26" fmla="*/ 657225 h 1905000"/>
            <a:gd name="connsiteX27" fmla="*/ 933450 w 2238375"/>
            <a:gd name="connsiteY27" fmla="*/ 695325 h 1905000"/>
            <a:gd name="connsiteX28" fmla="*/ 876300 w 2238375"/>
            <a:gd name="connsiteY28" fmla="*/ 714375 h 1905000"/>
            <a:gd name="connsiteX29" fmla="*/ 866775 w 2238375"/>
            <a:gd name="connsiteY29" fmla="*/ 781050 h 1905000"/>
            <a:gd name="connsiteX30" fmla="*/ 923925 w 2238375"/>
            <a:gd name="connsiteY30" fmla="*/ 800100 h 1905000"/>
            <a:gd name="connsiteX31" fmla="*/ 1038225 w 2238375"/>
            <a:gd name="connsiteY31" fmla="*/ 838200 h 1905000"/>
            <a:gd name="connsiteX32" fmla="*/ 1190625 w 2238375"/>
            <a:gd name="connsiteY32" fmla="*/ 857250 h 1905000"/>
            <a:gd name="connsiteX33" fmla="*/ 1323975 w 2238375"/>
            <a:gd name="connsiteY33" fmla="*/ 876300 h 1905000"/>
            <a:gd name="connsiteX34" fmla="*/ 1390650 w 2238375"/>
            <a:gd name="connsiteY34" fmla="*/ 885825 h 1905000"/>
            <a:gd name="connsiteX35" fmla="*/ 1724025 w 2238375"/>
            <a:gd name="connsiteY35" fmla="*/ 895350 h 1905000"/>
            <a:gd name="connsiteX36" fmla="*/ 1743075 w 2238375"/>
            <a:gd name="connsiteY36" fmla="*/ 923925 h 1905000"/>
            <a:gd name="connsiteX37" fmla="*/ 1733550 w 2238375"/>
            <a:gd name="connsiteY37" fmla="*/ 962025 h 1905000"/>
            <a:gd name="connsiteX38" fmla="*/ 1704975 w 2238375"/>
            <a:gd name="connsiteY38" fmla="*/ 971550 h 1905000"/>
            <a:gd name="connsiteX39" fmla="*/ 1638300 w 2238375"/>
            <a:gd name="connsiteY39" fmla="*/ 981075 h 1905000"/>
            <a:gd name="connsiteX40" fmla="*/ 1428750 w 2238375"/>
            <a:gd name="connsiteY40" fmla="*/ 1000125 h 1905000"/>
            <a:gd name="connsiteX41" fmla="*/ 1400175 w 2238375"/>
            <a:gd name="connsiteY41" fmla="*/ 1009650 h 1905000"/>
            <a:gd name="connsiteX42" fmla="*/ 1285875 w 2238375"/>
            <a:gd name="connsiteY42" fmla="*/ 1019175 h 1905000"/>
            <a:gd name="connsiteX43" fmla="*/ 1209675 w 2238375"/>
            <a:gd name="connsiteY43" fmla="*/ 1038225 h 1905000"/>
            <a:gd name="connsiteX44" fmla="*/ 1152525 w 2238375"/>
            <a:gd name="connsiteY44" fmla="*/ 1057275 h 1905000"/>
            <a:gd name="connsiteX45" fmla="*/ 1123950 w 2238375"/>
            <a:gd name="connsiteY45" fmla="*/ 1076325 h 1905000"/>
            <a:gd name="connsiteX46" fmla="*/ 1057275 w 2238375"/>
            <a:gd name="connsiteY46" fmla="*/ 1095375 h 1905000"/>
            <a:gd name="connsiteX47" fmla="*/ 1019175 w 2238375"/>
            <a:gd name="connsiteY47" fmla="*/ 1114425 h 1905000"/>
            <a:gd name="connsiteX48" fmla="*/ 990600 w 2238375"/>
            <a:gd name="connsiteY48" fmla="*/ 1123950 h 1905000"/>
            <a:gd name="connsiteX49" fmla="*/ 971550 w 2238375"/>
            <a:gd name="connsiteY49" fmla="*/ 1181100 h 1905000"/>
            <a:gd name="connsiteX50" fmla="*/ 1000125 w 2238375"/>
            <a:gd name="connsiteY50" fmla="*/ 1209675 h 1905000"/>
            <a:gd name="connsiteX51" fmla="*/ 1047750 w 2238375"/>
            <a:gd name="connsiteY51" fmla="*/ 1295400 h 1905000"/>
            <a:gd name="connsiteX52" fmla="*/ 1095375 w 2238375"/>
            <a:gd name="connsiteY52" fmla="*/ 1352550 h 1905000"/>
            <a:gd name="connsiteX53" fmla="*/ 1143000 w 2238375"/>
            <a:gd name="connsiteY53" fmla="*/ 1400175 h 1905000"/>
            <a:gd name="connsiteX54" fmla="*/ 1162050 w 2238375"/>
            <a:gd name="connsiteY54" fmla="*/ 1428750 h 1905000"/>
            <a:gd name="connsiteX55" fmla="*/ 1219200 w 2238375"/>
            <a:gd name="connsiteY55" fmla="*/ 1457325 h 1905000"/>
            <a:gd name="connsiteX56" fmla="*/ 1247775 w 2238375"/>
            <a:gd name="connsiteY56" fmla="*/ 1428750 h 1905000"/>
            <a:gd name="connsiteX57" fmla="*/ 1285875 w 2238375"/>
            <a:gd name="connsiteY57" fmla="*/ 1419225 h 1905000"/>
            <a:gd name="connsiteX58" fmla="*/ 1514475 w 2238375"/>
            <a:gd name="connsiteY58" fmla="*/ 1428750 h 1905000"/>
            <a:gd name="connsiteX59" fmla="*/ 1600200 w 2238375"/>
            <a:gd name="connsiteY59" fmla="*/ 1447800 h 1905000"/>
            <a:gd name="connsiteX60" fmla="*/ 1676400 w 2238375"/>
            <a:gd name="connsiteY60" fmla="*/ 1466850 h 1905000"/>
            <a:gd name="connsiteX61" fmla="*/ 1714500 w 2238375"/>
            <a:gd name="connsiteY61" fmla="*/ 1524000 h 1905000"/>
            <a:gd name="connsiteX62" fmla="*/ 1733550 w 2238375"/>
            <a:gd name="connsiteY62" fmla="*/ 1552575 h 1905000"/>
            <a:gd name="connsiteX63" fmla="*/ 1743075 w 2238375"/>
            <a:gd name="connsiteY63" fmla="*/ 1581150 h 1905000"/>
            <a:gd name="connsiteX64" fmla="*/ 1781175 w 2238375"/>
            <a:gd name="connsiteY64" fmla="*/ 1638300 h 1905000"/>
            <a:gd name="connsiteX65" fmla="*/ 1800225 w 2238375"/>
            <a:gd name="connsiteY65" fmla="*/ 1666875 h 1905000"/>
            <a:gd name="connsiteX66" fmla="*/ 1819275 w 2238375"/>
            <a:gd name="connsiteY66" fmla="*/ 1724025 h 1905000"/>
            <a:gd name="connsiteX67" fmla="*/ 1828800 w 2238375"/>
            <a:gd name="connsiteY67" fmla="*/ 1752600 h 1905000"/>
            <a:gd name="connsiteX68" fmla="*/ 1800225 w 2238375"/>
            <a:gd name="connsiteY68" fmla="*/ 1876425 h 1905000"/>
            <a:gd name="connsiteX69" fmla="*/ 1743075 w 2238375"/>
            <a:gd name="connsiteY69" fmla="*/ 1905000 h 1905000"/>
            <a:gd name="connsiteX70" fmla="*/ 1695450 w 2238375"/>
            <a:gd name="connsiteY70" fmla="*/ 1895475 h 1905000"/>
            <a:gd name="connsiteX71" fmla="*/ 1647825 w 2238375"/>
            <a:gd name="connsiteY71" fmla="*/ 1847850 h 1905000"/>
            <a:gd name="connsiteX72" fmla="*/ 1619250 w 2238375"/>
            <a:gd name="connsiteY72" fmla="*/ 1828800 h 1905000"/>
            <a:gd name="connsiteX73" fmla="*/ 1571625 w 2238375"/>
            <a:gd name="connsiteY73" fmla="*/ 1771650 h 1905000"/>
            <a:gd name="connsiteX74" fmla="*/ 1514475 w 2238375"/>
            <a:gd name="connsiteY74" fmla="*/ 1724025 h 1905000"/>
            <a:gd name="connsiteX75" fmla="*/ 1485900 w 2238375"/>
            <a:gd name="connsiteY75" fmla="*/ 1695450 h 1905000"/>
            <a:gd name="connsiteX76" fmla="*/ 1466850 w 2238375"/>
            <a:gd name="connsiteY76" fmla="*/ 1666875 h 1905000"/>
            <a:gd name="connsiteX77" fmla="*/ 1438275 w 2238375"/>
            <a:gd name="connsiteY77" fmla="*/ 1657350 h 1905000"/>
            <a:gd name="connsiteX78" fmla="*/ 1409700 w 2238375"/>
            <a:gd name="connsiteY78" fmla="*/ 1638300 h 1905000"/>
            <a:gd name="connsiteX79" fmla="*/ 1190625 w 2238375"/>
            <a:gd name="connsiteY79" fmla="*/ 1657350 h 1905000"/>
            <a:gd name="connsiteX80" fmla="*/ 1162050 w 2238375"/>
            <a:gd name="connsiteY80" fmla="*/ 1666875 h 1905000"/>
            <a:gd name="connsiteX81" fmla="*/ 1123950 w 2238375"/>
            <a:gd name="connsiteY81" fmla="*/ 1676400 h 1905000"/>
            <a:gd name="connsiteX82" fmla="*/ 1114425 w 2238375"/>
            <a:gd name="connsiteY82" fmla="*/ 1724025 h 1905000"/>
            <a:gd name="connsiteX83" fmla="*/ 1104900 w 2238375"/>
            <a:gd name="connsiteY83" fmla="*/ 1781175 h 1905000"/>
            <a:gd name="connsiteX84" fmla="*/ 1085850 w 2238375"/>
            <a:gd name="connsiteY84" fmla="*/ 1809750 h 1905000"/>
            <a:gd name="connsiteX85" fmla="*/ 1000125 w 2238375"/>
            <a:gd name="connsiteY85" fmla="*/ 1857375 h 1905000"/>
            <a:gd name="connsiteX86" fmla="*/ 971550 w 2238375"/>
            <a:gd name="connsiteY86" fmla="*/ 1838325 h 1905000"/>
            <a:gd name="connsiteX87" fmla="*/ 952500 w 2238375"/>
            <a:gd name="connsiteY87" fmla="*/ 1781175 h 1905000"/>
            <a:gd name="connsiteX88" fmla="*/ 942975 w 2238375"/>
            <a:gd name="connsiteY88" fmla="*/ 1752600 h 1905000"/>
            <a:gd name="connsiteX89" fmla="*/ 914400 w 2238375"/>
            <a:gd name="connsiteY89" fmla="*/ 1695450 h 1905000"/>
            <a:gd name="connsiteX90" fmla="*/ 885825 w 2238375"/>
            <a:gd name="connsiteY90" fmla="*/ 1685925 h 1905000"/>
            <a:gd name="connsiteX91" fmla="*/ 857250 w 2238375"/>
            <a:gd name="connsiteY91" fmla="*/ 1666875 h 1905000"/>
            <a:gd name="connsiteX92" fmla="*/ 742950 w 2238375"/>
            <a:gd name="connsiteY92" fmla="*/ 1666875 h 1905000"/>
            <a:gd name="connsiteX93" fmla="*/ 590550 w 2238375"/>
            <a:gd name="connsiteY93" fmla="*/ 1676400 h 1905000"/>
            <a:gd name="connsiteX94" fmla="*/ 514350 w 2238375"/>
            <a:gd name="connsiteY94" fmla="*/ 1695450 h 1905000"/>
            <a:gd name="connsiteX95" fmla="*/ 485775 w 2238375"/>
            <a:gd name="connsiteY95" fmla="*/ 1704975 h 1905000"/>
            <a:gd name="connsiteX96" fmla="*/ 409575 w 2238375"/>
            <a:gd name="connsiteY96" fmla="*/ 1724025 h 1905000"/>
            <a:gd name="connsiteX97" fmla="*/ 352425 w 2238375"/>
            <a:gd name="connsiteY97" fmla="*/ 1743075 h 1905000"/>
            <a:gd name="connsiteX98" fmla="*/ 247650 w 2238375"/>
            <a:gd name="connsiteY98" fmla="*/ 1781175 h 1905000"/>
            <a:gd name="connsiteX99" fmla="*/ 200025 w 2238375"/>
            <a:gd name="connsiteY99" fmla="*/ 1800225 h 1905000"/>
            <a:gd name="connsiteX100" fmla="*/ 123825 w 2238375"/>
            <a:gd name="connsiteY100" fmla="*/ 1809750 h 1905000"/>
            <a:gd name="connsiteX101" fmla="*/ 47625 w 2238375"/>
            <a:gd name="connsiteY101" fmla="*/ 1828800 h 1905000"/>
            <a:gd name="connsiteX102" fmla="*/ 9525 w 2238375"/>
            <a:gd name="connsiteY102" fmla="*/ 1819275 h 1905000"/>
            <a:gd name="connsiteX103" fmla="*/ 0 w 2238375"/>
            <a:gd name="connsiteY103" fmla="*/ 1790700 h 1905000"/>
            <a:gd name="connsiteX104" fmla="*/ 9525 w 2238375"/>
            <a:gd name="connsiteY104" fmla="*/ 1685925 h 1905000"/>
            <a:gd name="connsiteX105" fmla="*/ 38100 w 2238375"/>
            <a:gd name="connsiteY105" fmla="*/ 1600200 h 1905000"/>
            <a:gd name="connsiteX106" fmla="*/ 57150 w 2238375"/>
            <a:gd name="connsiteY106" fmla="*/ 1543050 h 1905000"/>
            <a:gd name="connsiteX107" fmla="*/ 76200 w 2238375"/>
            <a:gd name="connsiteY107" fmla="*/ 1466850 h 1905000"/>
            <a:gd name="connsiteX108" fmla="*/ 95250 w 2238375"/>
            <a:gd name="connsiteY108" fmla="*/ 1428750 h 1905000"/>
            <a:gd name="connsiteX109" fmla="*/ 104775 w 2238375"/>
            <a:gd name="connsiteY109" fmla="*/ 1400175 h 1905000"/>
            <a:gd name="connsiteX110" fmla="*/ 161925 w 2238375"/>
            <a:gd name="connsiteY110" fmla="*/ 1304925 h 1905000"/>
            <a:gd name="connsiteX111" fmla="*/ 171450 w 2238375"/>
            <a:gd name="connsiteY111" fmla="*/ 1266825 h 1905000"/>
            <a:gd name="connsiteX112" fmla="*/ 190500 w 2238375"/>
            <a:gd name="connsiteY112" fmla="*/ 1228725 h 1905000"/>
            <a:gd name="connsiteX113" fmla="*/ 200025 w 2238375"/>
            <a:gd name="connsiteY113" fmla="*/ 1190625 h 1905000"/>
            <a:gd name="connsiteX114" fmla="*/ 219075 w 2238375"/>
            <a:gd name="connsiteY114" fmla="*/ 1162050 h 1905000"/>
            <a:gd name="connsiteX115" fmla="*/ 247650 w 2238375"/>
            <a:gd name="connsiteY115" fmla="*/ 1114425 h 1905000"/>
            <a:gd name="connsiteX116" fmla="*/ 314325 w 2238375"/>
            <a:gd name="connsiteY116" fmla="*/ 1009650 h 1905000"/>
            <a:gd name="connsiteX117" fmla="*/ 333375 w 2238375"/>
            <a:gd name="connsiteY117" fmla="*/ 952500 h 1905000"/>
            <a:gd name="connsiteX118" fmla="*/ 361950 w 2238375"/>
            <a:gd name="connsiteY118" fmla="*/ 923925 h 1905000"/>
            <a:gd name="connsiteX119" fmla="*/ 381000 w 2238375"/>
            <a:gd name="connsiteY119" fmla="*/ 895350 h 1905000"/>
            <a:gd name="connsiteX120" fmla="*/ 390525 w 2238375"/>
            <a:gd name="connsiteY120" fmla="*/ 866775 h 1905000"/>
            <a:gd name="connsiteX121" fmla="*/ 428625 w 2238375"/>
            <a:gd name="connsiteY121" fmla="*/ 809625 h 1905000"/>
            <a:gd name="connsiteX122" fmla="*/ 476250 w 2238375"/>
            <a:gd name="connsiteY122" fmla="*/ 742950 h 1905000"/>
            <a:gd name="connsiteX123" fmla="*/ 542925 w 2238375"/>
            <a:gd name="connsiteY123" fmla="*/ 647700 h 1905000"/>
            <a:gd name="connsiteX124" fmla="*/ 609600 w 2238375"/>
            <a:gd name="connsiteY124" fmla="*/ 581025 h 1905000"/>
            <a:gd name="connsiteX125" fmla="*/ 657225 w 2238375"/>
            <a:gd name="connsiteY125" fmla="*/ 514350 h 1905000"/>
            <a:gd name="connsiteX126" fmla="*/ 695325 w 2238375"/>
            <a:gd name="connsiteY126" fmla="*/ 495300 h 1905000"/>
            <a:gd name="connsiteX127" fmla="*/ 733425 w 2238375"/>
            <a:gd name="connsiteY127" fmla="*/ 438150 h 1905000"/>
            <a:gd name="connsiteX128" fmla="*/ 781050 w 2238375"/>
            <a:gd name="connsiteY128" fmla="*/ 390525 h 1905000"/>
            <a:gd name="connsiteX129" fmla="*/ 790575 w 2238375"/>
            <a:gd name="connsiteY129" fmla="*/ 361950 h 1905000"/>
            <a:gd name="connsiteX130" fmla="*/ 857250 w 2238375"/>
            <a:gd name="connsiteY130" fmla="*/ 304800 h 1905000"/>
            <a:gd name="connsiteX131" fmla="*/ 876300 w 2238375"/>
            <a:gd name="connsiteY131" fmla="*/ 276225 h 1905000"/>
            <a:gd name="connsiteX132" fmla="*/ 962025 w 2238375"/>
            <a:gd name="connsiteY132" fmla="*/ 228600 h 1905000"/>
            <a:gd name="connsiteX133" fmla="*/ 1000125 w 2238375"/>
            <a:gd name="connsiteY133" fmla="*/ 190500 h 1905000"/>
            <a:gd name="connsiteX134" fmla="*/ 1019175 w 2238375"/>
            <a:gd name="connsiteY134" fmla="*/ 161925 h 1905000"/>
            <a:gd name="connsiteX135" fmla="*/ 1047750 w 2238375"/>
            <a:gd name="connsiteY135" fmla="*/ 152400 h 1905000"/>
            <a:gd name="connsiteX136" fmla="*/ 1085850 w 2238375"/>
            <a:gd name="connsiteY136" fmla="*/ 133350 h 1905000"/>
            <a:gd name="connsiteX137" fmla="*/ 1152525 w 2238375"/>
            <a:gd name="connsiteY137" fmla="*/ 85725 h 1905000"/>
            <a:gd name="connsiteX138" fmla="*/ 1181100 w 2238375"/>
            <a:gd name="connsiteY138" fmla="*/ 66675 h 1905000"/>
            <a:gd name="connsiteX139" fmla="*/ 1238250 w 2238375"/>
            <a:gd name="connsiteY139" fmla="*/ 47625 h 1905000"/>
            <a:gd name="connsiteX140" fmla="*/ 1295400 w 2238375"/>
            <a:gd name="connsiteY140" fmla="*/ 28575 h 1905000"/>
            <a:gd name="connsiteX141" fmla="*/ 1323975 w 2238375"/>
            <a:gd name="connsiteY141" fmla="*/ 19050 h 1905000"/>
            <a:gd name="connsiteX142" fmla="*/ 1352550 w 2238375"/>
            <a:gd name="connsiteY142" fmla="*/ 9525 h 1905000"/>
            <a:gd name="connsiteX143" fmla="*/ 1457325 w 2238375"/>
            <a:gd name="connsiteY143" fmla="*/ 0 h 1905000"/>
            <a:gd name="connsiteX144" fmla="*/ 1819275 w 2238375"/>
            <a:gd name="connsiteY144" fmla="*/ 9525 h 1905000"/>
            <a:gd name="connsiteX145" fmla="*/ 1914525 w 2238375"/>
            <a:gd name="connsiteY145" fmla="*/ 28575 h 1905000"/>
            <a:gd name="connsiteX146" fmla="*/ 2019300 w 2238375"/>
            <a:gd name="connsiteY146" fmla="*/ 38100 h 1905000"/>
            <a:gd name="connsiteX147" fmla="*/ 2085975 w 2238375"/>
            <a:gd name="connsiteY147" fmla="*/ 57150 h 1905000"/>
            <a:gd name="connsiteX148" fmla="*/ 2114550 w 2238375"/>
            <a:gd name="connsiteY148" fmla="*/ 66675 h 1905000"/>
            <a:gd name="connsiteX149" fmla="*/ 2219325 w 2238375"/>
            <a:gd name="connsiteY149" fmla="*/ 95250 h 1905000"/>
            <a:gd name="connsiteX150" fmla="*/ 2238375 w 2238375"/>
            <a:gd name="connsiteY150" fmla="*/ 95250 h 1905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</a:cxnLst>
          <a:rect l="l" t="t" r="r" b="b"/>
          <a:pathLst>
            <a:path w="2238375" h="1905000">
              <a:moveTo>
                <a:pt x="2238375" y="95250"/>
              </a:moveTo>
              <a:cubicBezTo>
                <a:pt x="2190750" y="98425"/>
                <a:pt x="2142968" y="99778"/>
                <a:pt x="2095500" y="104775"/>
              </a:cubicBezTo>
              <a:cubicBezTo>
                <a:pt x="2078020" y="106615"/>
                <a:pt x="2046534" y="117922"/>
                <a:pt x="2028825" y="123825"/>
              </a:cubicBezTo>
              <a:cubicBezTo>
                <a:pt x="2022475" y="133350"/>
                <a:pt x="2018714" y="145249"/>
                <a:pt x="2009775" y="152400"/>
              </a:cubicBezTo>
              <a:cubicBezTo>
                <a:pt x="2001935" y="158672"/>
                <a:pt x="1990180" y="157435"/>
                <a:pt x="1981200" y="161925"/>
              </a:cubicBezTo>
              <a:cubicBezTo>
                <a:pt x="1898086" y="203482"/>
                <a:pt x="2013643" y="160765"/>
                <a:pt x="1914525" y="190500"/>
              </a:cubicBezTo>
              <a:cubicBezTo>
                <a:pt x="1895291" y="196270"/>
                <a:pt x="1876425" y="203200"/>
                <a:pt x="1857375" y="209550"/>
              </a:cubicBezTo>
              <a:lnTo>
                <a:pt x="1828800" y="219075"/>
              </a:lnTo>
              <a:cubicBezTo>
                <a:pt x="1773886" y="255684"/>
                <a:pt x="1826859" y="223989"/>
                <a:pt x="1771650" y="247650"/>
              </a:cubicBezTo>
              <a:cubicBezTo>
                <a:pt x="1758599" y="253243"/>
                <a:pt x="1747150" y="262620"/>
                <a:pt x="1733550" y="266700"/>
              </a:cubicBezTo>
              <a:cubicBezTo>
                <a:pt x="1715052" y="272249"/>
                <a:pt x="1695338" y="272437"/>
                <a:pt x="1676400" y="276225"/>
              </a:cubicBezTo>
              <a:cubicBezTo>
                <a:pt x="1663563" y="278792"/>
                <a:pt x="1650839" y="281988"/>
                <a:pt x="1638300" y="285750"/>
              </a:cubicBezTo>
              <a:cubicBezTo>
                <a:pt x="1619066" y="291520"/>
                <a:pt x="1581150" y="304800"/>
                <a:pt x="1581150" y="304800"/>
              </a:cubicBezTo>
              <a:cubicBezTo>
                <a:pt x="1497668" y="388282"/>
                <a:pt x="1603566" y="286120"/>
                <a:pt x="1524000" y="352425"/>
              </a:cubicBezTo>
              <a:cubicBezTo>
                <a:pt x="1476434" y="392063"/>
                <a:pt x="1517068" y="373786"/>
                <a:pt x="1466850" y="390525"/>
              </a:cubicBezTo>
              <a:cubicBezTo>
                <a:pt x="1457325" y="396875"/>
                <a:pt x="1447590" y="402921"/>
                <a:pt x="1438275" y="409575"/>
              </a:cubicBezTo>
              <a:cubicBezTo>
                <a:pt x="1425357" y="418802"/>
                <a:pt x="1414374" y="431050"/>
                <a:pt x="1400175" y="438150"/>
              </a:cubicBezTo>
              <a:cubicBezTo>
                <a:pt x="1382214" y="447130"/>
                <a:pt x="1362075" y="450850"/>
                <a:pt x="1343025" y="457200"/>
              </a:cubicBezTo>
              <a:lnTo>
                <a:pt x="1314450" y="466725"/>
              </a:lnTo>
              <a:lnTo>
                <a:pt x="1285875" y="476250"/>
              </a:lnTo>
              <a:cubicBezTo>
                <a:pt x="1261220" y="500905"/>
                <a:pt x="1234329" y="531532"/>
                <a:pt x="1200150" y="542925"/>
              </a:cubicBezTo>
              <a:lnTo>
                <a:pt x="1171575" y="552450"/>
              </a:lnTo>
              <a:lnTo>
                <a:pt x="1114425" y="590550"/>
              </a:lnTo>
              <a:cubicBezTo>
                <a:pt x="1104900" y="596900"/>
                <a:pt x="1096710" y="605980"/>
                <a:pt x="1085850" y="609600"/>
              </a:cubicBezTo>
              <a:lnTo>
                <a:pt x="1028700" y="628650"/>
              </a:lnTo>
              <a:lnTo>
                <a:pt x="1000125" y="638175"/>
              </a:lnTo>
              <a:cubicBezTo>
                <a:pt x="990600" y="644525"/>
                <a:pt x="980242" y="649775"/>
                <a:pt x="971550" y="657225"/>
              </a:cubicBezTo>
              <a:cubicBezTo>
                <a:pt x="957913" y="668914"/>
                <a:pt x="948851" y="686084"/>
                <a:pt x="933450" y="695325"/>
              </a:cubicBezTo>
              <a:cubicBezTo>
                <a:pt x="916231" y="705656"/>
                <a:pt x="876300" y="714375"/>
                <a:pt x="876300" y="714375"/>
              </a:cubicBezTo>
              <a:cubicBezTo>
                <a:pt x="864332" y="732328"/>
                <a:pt x="838072" y="756447"/>
                <a:pt x="866775" y="781050"/>
              </a:cubicBezTo>
              <a:cubicBezTo>
                <a:pt x="882021" y="794118"/>
                <a:pt x="904875" y="793750"/>
                <a:pt x="923925" y="800100"/>
              </a:cubicBezTo>
              <a:lnTo>
                <a:pt x="1038225" y="838200"/>
              </a:lnTo>
              <a:cubicBezTo>
                <a:pt x="1111066" y="862480"/>
                <a:pt x="1036199" y="840092"/>
                <a:pt x="1190625" y="857250"/>
              </a:cubicBezTo>
              <a:cubicBezTo>
                <a:pt x="1235252" y="862209"/>
                <a:pt x="1279525" y="869950"/>
                <a:pt x="1323975" y="876300"/>
              </a:cubicBezTo>
              <a:cubicBezTo>
                <a:pt x="1346200" y="879475"/>
                <a:pt x="1368209" y="885184"/>
                <a:pt x="1390650" y="885825"/>
              </a:cubicBezTo>
              <a:lnTo>
                <a:pt x="1724025" y="895350"/>
              </a:lnTo>
              <a:cubicBezTo>
                <a:pt x="1730375" y="904875"/>
                <a:pt x="1741456" y="912592"/>
                <a:pt x="1743075" y="923925"/>
              </a:cubicBezTo>
              <a:cubicBezTo>
                <a:pt x="1744926" y="936884"/>
                <a:pt x="1741728" y="951803"/>
                <a:pt x="1733550" y="962025"/>
              </a:cubicBezTo>
              <a:cubicBezTo>
                <a:pt x="1727278" y="969865"/>
                <a:pt x="1714820" y="969581"/>
                <a:pt x="1704975" y="971550"/>
              </a:cubicBezTo>
              <a:cubicBezTo>
                <a:pt x="1682960" y="975953"/>
                <a:pt x="1660525" y="977900"/>
                <a:pt x="1638300" y="981075"/>
              </a:cubicBezTo>
              <a:cubicBezTo>
                <a:pt x="1547404" y="1011374"/>
                <a:pt x="1649909" y="980020"/>
                <a:pt x="1428750" y="1000125"/>
              </a:cubicBezTo>
              <a:cubicBezTo>
                <a:pt x="1418751" y="1001034"/>
                <a:pt x="1410127" y="1008323"/>
                <a:pt x="1400175" y="1009650"/>
              </a:cubicBezTo>
              <a:cubicBezTo>
                <a:pt x="1362278" y="1014703"/>
                <a:pt x="1323975" y="1016000"/>
                <a:pt x="1285875" y="1019175"/>
              </a:cubicBezTo>
              <a:lnTo>
                <a:pt x="1209675" y="1038225"/>
              </a:lnTo>
              <a:cubicBezTo>
                <a:pt x="1190194" y="1043095"/>
                <a:pt x="1152525" y="1057275"/>
                <a:pt x="1152525" y="1057275"/>
              </a:cubicBezTo>
              <a:cubicBezTo>
                <a:pt x="1143000" y="1063625"/>
                <a:pt x="1134189" y="1071205"/>
                <a:pt x="1123950" y="1076325"/>
              </a:cubicBezTo>
              <a:cubicBezTo>
                <a:pt x="1100923" y="1087839"/>
                <a:pt x="1081690" y="1086220"/>
                <a:pt x="1057275" y="1095375"/>
              </a:cubicBezTo>
              <a:cubicBezTo>
                <a:pt x="1043980" y="1100361"/>
                <a:pt x="1032226" y="1108832"/>
                <a:pt x="1019175" y="1114425"/>
              </a:cubicBezTo>
              <a:cubicBezTo>
                <a:pt x="1009947" y="1118380"/>
                <a:pt x="1000125" y="1120775"/>
                <a:pt x="990600" y="1123950"/>
              </a:cubicBezTo>
              <a:lnTo>
                <a:pt x="971550" y="1181100"/>
              </a:lnTo>
              <a:cubicBezTo>
                <a:pt x="967290" y="1193879"/>
                <a:pt x="991855" y="1199042"/>
                <a:pt x="1000125" y="1209675"/>
              </a:cubicBezTo>
              <a:cubicBezTo>
                <a:pt x="1084216" y="1317792"/>
                <a:pt x="1013259" y="1226418"/>
                <a:pt x="1047750" y="1295400"/>
              </a:cubicBezTo>
              <a:cubicBezTo>
                <a:pt x="1065487" y="1330873"/>
                <a:pt x="1069043" y="1320952"/>
                <a:pt x="1095375" y="1352550"/>
              </a:cubicBezTo>
              <a:cubicBezTo>
                <a:pt x="1135063" y="1400175"/>
                <a:pt x="1090613" y="1365250"/>
                <a:pt x="1143000" y="1400175"/>
              </a:cubicBezTo>
              <a:cubicBezTo>
                <a:pt x="1149350" y="1409700"/>
                <a:pt x="1153955" y="1420655"/>
                <a:pt x="1162050" y="1428750"/>
              </a:cubicBezTo>
              <a:cubicBezTo>
                <a:pt x="1180514" y="1447214"/>
                <a:pt x="1195959" y="1449578"/>
                <a:pt x="1219200" y="1457325"/>
              </a:cubicBezTo>
              <a:cubicBezTo>
                <a:pt x="1228725" y="1447800"/>
                <a:pt x="1236079" y="1435433"/>
                <a:pt x="1247775" y="1428750"/>
              </a:cubicBezTo>
              <a:cubicBezTo>
                <a:pt x="1259141" y="1422255"/>
                <a:pt x="1272784" y="1419225"/>
                <a:pt x="1285875" y="1419225"/>
              </a:cubicBezTo>
              <a:cubicBezTo>
                <a:pt x="1362141" y="1419225"/>
                <a:pt x="1438275" y="1425575"/>
                <a:pt x="1514475" y="1428750"/>
              </a:cubicBezTo>
              <a:cubicBezTo>
                <a:pt x="1658114" y="1457478"/>
                <a:pt x="1479136" y="1420897"/>
                <a:pt x="1600200" y="1447800"/>
              </a:cubicBezTo>
              <a:cubicBezTo>
                <a:pt x="1669164" y="1463125"/>
                <a:pt x="1625338" y="1449829"/>
                <a:pt x="1676400" y="1466850"/>
              </a:cubicBezTo>
              <a:lnTo>
                <a:pt x="1714500" y="1524000"/>
              </a:lnTo>
              <a:cubicBezTo>
                <a:pt x="1720850" y="1533525"/>
                <a:pt x="1729930" y="1541715"/>
                <a:pt x="1733550" y="1552575"/>
              </a:cubicBezTo>
              <a:cubicBezTo>
                <a:pt x="1736725" y="1562100"/>
                <a:pt x="1738199" y="1572373"/>
                <a:pt x="1743075" y="1581150"/>
              </a:cubicBezTo>
              <a:cubicBezTo>
                <a:pt x="1754194" y="1601164"/>
                <a:pt x="1768475" y="1619250"/>
                <a:pt x="1781175" y="1638300"/>
              </a:cubicBezTo>
              <a:cubicBezTo>
                <a:pt x="1787525" y="1647825"/>
                <a:pt x="1796605" y="1656015"/>
                <a:pt x="1800225" y="1666875"/>
              </a:cubicBezTo>
              <a:lnTo>
                <a:pt x="1819275" y="1724025"/>
              </a:lnTo>
              <a:lnTo>
                <a:pt x="1828800" y="1752600"/>
              </a:lnTo>
              <a:cubicBezTo>
                <a:pt x="1827206" y="1763755"/>
                <a:pt x="1816740" y="1865415"/>
                <a:pt x="1800225" y="1876425"/>
              </a:cubicBezTo>
              <a:cubicBezTo>
                <a:pt x="1763296" y="1901044"/>
                <a:pt x="1782510" y="1891855"/>
                <a:pt x="1743075" y="1905000"/>
              </a:cubicBezTo>
              <a:cubicBezTo>
                <a:pt x="1727200" y="1901825"/>
                <a:pt x="1710609" y="1901159"/>
                <a:pt x="1695450" y="1895475"/>
              </a:cubicBezTo>
              <a:cubicBezTo>
                <a:pt x="1654810" y="1880235"/>
                <a:pt x="1675765" y="1875790"/>
                <a:pt x="1647825" y="1847850"/>
              </a:cubicBezTo>
              <a:cubicBezTo>
                <a:pt x="1639730" y="1839755"/>
                <a:pt x="1628044" y="1836129"/>
                <a:pt x="1619250" y="1828800"/>
              </a:cubicBezTo>
              <a:cubicBezTo>
                <a:pt x="1573714" y="1790854"/>
                <a:pt x="1605682" y="1812518"/>
                <a:pt x="1571625" y="1771650"/>
              </a:cubicBezTo>
              <a:cubicBezTo>
                <a:pt x="1533679" y="1726114"/>
                <a:pt x="1555343" y="1758082"/>
                <a:pt x="1514475" y="1724025"/>
              </a:cubicBezTo>
              <a:cubicBezTo>
                <a:pt x="1504127" y="1715401"/>
                <a:pt x="1494524" y="1705798"/>
                <a:pt x="1485900" y="1695450"/>
              </a:cubicBezTo>
              <a:cubicBezTo>
                <a:pt x="1478571" y="1686656"/>
                <a:pt x="1475789" y="1674026"/>
                <a:pt x="1466850" y="1666875"/>
              </a:cubicBezTo>
              <a:cubicBezTo>
                <a:pt x="1459010" y="1660603"/>
                <a:pt x="1447800" y="1660525"/>
                <a:pt x="1438275" y="1657350"/>
              </a:cubicBezTo>
              <a:cubicBezTo>
                <a:pt x="1428750" y="1651000"/>
                <a:pt x="1421135" y="1638845"/>
                <a:pt x="1409700" y="1638300"/>
              </a:cubicBezTo>
              <a:cubicBezTo>
                <a:pt x="1348751" y="1635398"/>
                <a:pt x="1258550" y="1640369"/>
                <a:pt x="1190625" y="1657350"/>
              </a:cubicBezTo>
              <a:cubicBezTo>
                <a:pt x="1180885" y="1659785"/>
                <a:pt x="1171704" y="1664117"/>
                <a:pt x="1162050" y="1666875"/>
              </a:cubicBezTo>
              <a:cubicBezTo>
                <a:pt x="1149463" y="1670471"/>
                <a:pt x="1136650" y="1673225"/>
                <a:pt x="1123950" y="1676400"/>
              </a:cubicBezTo>
              <a:cubicBezTo>
                <a:pt x="1120775" y="1692275"/>
                <a:pt x="1117321" y="1708097"/>
                <a:pt x="1114425" y="1724025"/>
              </a:cubicBezTo>
              <a:cubicBezTo>
                <a:pt x="1110970" y="1743026"/>
                <a:pt x="1111007" y="1762853"/>
                <a:pt x="1104900" y="1781175"/>
              </a:cubicBezTo>
              <a:cubicBezTo>
                <a:pt x="1101280" y="1792035"/>
                <a:pt x="1094465" y="1802212"/>
                <a:pt x="1085850" y="1809750"/>
              </a:cubicBezTo>
              <a:cubicBezTo>
                <a:pt x="1045540" y="1845021"/>
                <a:pt x="1039372" y="1844293"/>
                <a:pt x="1000125" y="1857375"/>
              </a:cubicBezTo>
              <a:cubicBezTo>
                <a:pt x="990600" y="1851025"/>
                <a:pt x="977617" y="1848033"/>
                <a:pt x="971550" y="1838325"/>
              </a:cubicBezTo>
              <a:cubicBezTo>
                <a:pt x="960907" y="1821297"/>
                <a:pt x="958850" y="1800225"/>
                <a:pt x="952500" y="1781175"/>
              </a:cubicBezTo>
              <a:lnTo>
                <a:pt x="942975" y="1752600"/>
              </a:lnTo>
              <a:cubicBezTo>
                <a:pt x="936700" y="1733776"/>
                <a:pt x="931186" y="1708879"/>
                <a:pt x="914400" y="1695450"/>
              </a:cubicBezTo>
              <a:cubicBezTo>
                <a:pt x="906560" y="1689178"/>
                <a:pt x="895350" y="1689100"/>
                <a:pt x="885825" y="1685925"/>
              </a:cubicBezTo>
              <a:cubicBezTo>
                <a:pt x="876300" y="1679575"/>
                <a:pt x="867772" y="1671384"/>
                <a:pt x="857250" y="1666875"/>
              </a:cubicBezTo>
              <a:cubicBezTo>
                <a:pt x="812557" y="1647721"/>
                <a:pt x="796472" y="1662415"/>
                <a:pt x="742950" y="1666875"/>
              </a:cubicBezTo>
              <a:cubicBezTo>
                <a:pt x="692227" y="1671102"/>
                <a:pt x="641350" y="1673225"/>
                <a:pt x="590550" y="1676400"/>
              </a:cubicBezTo>
              <a:cubicBezTo>
                <a:pt x="525231" y="1698173"/>
                <a:pt x="606302" y="1672462"/>
                <a:pt x="514350" y="1695450"/>
              </a:cubicBezTo>
              <a:cubicBezTo>
                <a:pt x="504610" y="1697885"/>
                <a:pt x="495461" y="1702333"/>
                <a:pt x="485775" y="1704975"/>
              </a:cubicBezTo>
              <a:cubicBezTo>
                <a:pt x="460516" y="1711864"/>
                <a:pt x="434975" y="1717675"/>
                <a:pt x="409575" y="1724025"/>
              </a:cubicBezTo>
              <a:cubicBezTo>
                <a:pt x="390094" y="1728895"/>
                <a:pt x="352425" y="1743075"/>
                <a:pt x="352425" y="1743075"/>
              </a:cubicBezTo>
              <a:cubicBezTo>
                <a:pt x="302065" y="1776648"/>
                <a:pt x="334956" y="1759349"/>
                <a:pt x="247650" y="1781175"/>
              </a:cubicBezTo>
              <a:cubicBezTo>
                <a:pt x="231063" y="1785322"/>
                <a:pt x="216685" y="1796380"/>
                <a:pt x="200025" y="1800225"/>
              </a:cubicBezTo>
              <a:cubicBezTo>
                <a:pt x="175083" y="1805981"/>
                <a:pt x="149225" y="1806575"/>
                <a:pt x="123825" y="1809750"/>
              </a:cubicBezTo>
              <a:cubicBezTo>
                <a:pt x="101276" y="1817266"/>
                <a:pt x="70613" y="1828800"/>
                <a:pt x="47625" y="1828800"/>
              </a:cubicBezTo>
              <a:cubicBezTo>
                <a:pt x="34534" y="1828800"/>
                <a:pt x="22225" y="1822450"/>
                <a:pt x="9525" y="1819275"/>
              </a:cubicBezTo>
              <a:cubicBezTo>
                <a:pt x="6350" y="1809750"/>
                <a:pt x="0" y="1800740"/>
                <a:pt x="0" y="1790700"/>
              </a:cubicBezTo>
              <a:cubicBezTo>
                <a:pt x="0" y="1755631"/>
                <a:pt x="3431" y="1720460"/>
                <a:pt x="9525" y="1685925"/>
              </a:cubicBezTo>
              <a:lnTo>
                <a:pt x="38100" y="1600200"/>
              </a:lnTo>
              <a:lnTo>
                <a:pt x="57150" y="1543050"/>
              </a:lnTo>
              <a:cubicBezTo>
                <a:pt x="79513" y="1475962"/>
                <a:pt x="54815" y="1516748"/>
                <a:pt x="76200" y="1466850"/>
              </a:cubicBezTo>
              <a:cubicBezTo>
                <a:pt x="81793" y="1453799"/>
                <a:pt x="89657" y="1441801"/>
                <a:pt x="95250" y="1428750"/>
              </a:cubicBezTo>
              <a:cubicBezTo>
                <a:pt x="99205" y="1419522"/>
                <a:pt x="99899" y="1408952"/>
                <a:pt x="104775" y="1400175"/>
              </a:cubicBezTo>
              <a:cubicBezTo>
                <a:pt x="130337" y="1354163"/>
                <a:pt x="145296" y="1349269"/>
                <a:pt x="161925" y="1304925"/>
              </a:cubicBezTo>
              <a:cubicBezTo>
                <a:pt x="166522" y="1292668"/>
                <a:pt x="166853" y="1279082"/>
                <a:pt x="171450" y="1266825"/>
              </a:cubicBezTo>
              <a:cubicBezTo>
                <a:pt x="176436" y="1253530"/>
                <a:pt x="185514" y="1242020"/>
                <a:pt x="190500" y="1228725"/>
              </a:cubicBezTo>
              <a:cubicBezTo>
                <a:pt x="195097" y="1216468"/>
                <a:pt x="194868" y="1202657"/>
                <a:pt x="200025" y="1190625"/>
              </a:cubicBezTo>
              <a:cubicBezTo>
                <a:pt x="204534" y="1180103"/>
                <a:pt x="213008" y="1171758"/>
                <a:pt x="219075" y="1162050"/>
              </a:cubicBezTo>
              <a:cubicBezTo>
                <a:pt x="228887" y="1146351"/>
                <a:pt x="238873" y="1130725"/>
                <a:pt x="247650" y="1114425"/>
              </a:cubicBezTo>
              <a:cubicBezTo>
                <a:pt x="299128" y="1018823"/>
                <a:pt x="262181" y="1061794"/>
                <a:pt x="314325" y="1009650"/>
              </a:cubicBezTo>
              <a:lnTo>
                <a:pt x="333375" y="952500"/>
              </a:lnTo>
              <a:cubicBezTo>
                <a:pt x="337635" y="939721"/>
                <a:pt x="353326" y="934273"/>
                <a:pt x="361950" y="923925"/>
              </a:cubicBezTo>
              <a:cubicBezTo>
                <a:pt x="369279" y="915131"/>
                <a:pt x="375880" y="905589"/>
                <a:pt x="381000" y="895350"/>
              </a:cubicBezTo>
              <a:cubicBezTo>
                <a:pt x="385490" y="886370"/>
                <a:pt x="385649" y="875552"/>
                <a:pt x="390525" y="866775"/>
              </a:cubicBezTo>
              <a:cubicBezTo>
                <a:pt x="401644" y="846761"/>
                <a:pt x="415925" y="828675"/>
                <a:pt x="428625" y="809625"/>
              </a:cubicBezTo>
              <a:cubicBezTo>
                <a:pt x="490559" y="716724"/>
                <a:pt x="393548" y="861095"/>
                <a:pt x="476250" y="742950"/>
              </a:cubicBezTo>
              <a:cubicBezTo>
                <a:pt x="490017" y="723282"/>
                <a:pt x="523590" y="668968"/>
                <a:pt x="542925" y="647700"/>
              </a:cubicBezTo>
              <a:cubicBezTo>
                <a:pt x="564068" y="624443"/>
                <a:pt x="587375" y="603250"/>
                <a:pt x="609600" y="581025"/>
              </a:cubicBezTo>
              <a:cubicBezTo>
                <a:pt x="649756" y="540869"/>
                <a:pt x="604725" y="559350"/>
                <a:pt x="657225" y="514350"/>
              </a:cubicBezTo>
              <a:cubicBezTo>
                <a:pt x="668006" y="505109"/>
                <a:pt x="682625" y="501650"/>
                <a:pt x="695325" y="495300"/>
              </a:cubicBezTo>
              <a:cubicBezTo>
                <a:pt x="712064" y="445082"/>
                <a:pt x="693787" y="485716"/>
                <a:pt x="733425" y="438150"/>
              </a:cubicBezTo>
              <a:cubicBezTo>
                <a:pt x="773113" y="390525"/>
                <a:pt x="728663" y="425450"/>
                <a:pt x="781050" y="390525"/>
              </a:cubicBezTo>
              <a:cubicBezTo>
                <a:pt x="784225" y="381000"/>
                <a:pt x="785006" y="370304"/>
                <a:pt x="790575" y="361950"/>
              </a:cubicBezTo>
              <a:cubicBezTo>
                <a:pt x="811311" y="330845"/>
                <a:pt x="830841" y="331209"/>
                <a:pt x="857250" y="304800"/>
              </a:cubicBezTo>
              <a:cubicBezTo>
                <a:pt x="865345" y="296705"/>
                <a:pt x="867685" y="283763"/>
                <a:pt x="876300" y="276225"/>
              </a:cubicBezTo>
              <a:cubicBezTo>
                <a:pt x="916610" y="240954"/>
                <a:pt x="922778" y="241682"/>
                <a:pt x="962025" y="228600"/>
              </a:cubicBezTo>
              <a:cubicBezTo>
                <a:pt x="982807" y="166255"/>
                <a:pt x="953943" y="227445"/>
                <a:pt x="1000125" y="190500"/>
              </a:cubicBezTo>
              <a:cubicBezTo>
                <a:pt x="1009064" y="183349"/>
                <a:pt x="1010236" y="169076"/>
                <a:pt x="1019175" y="161925"/>
              </a:cubicBezTo>
              <a:cubicBezTo>
                <a:pt x="1027015" y="155653"/>
                <a:pt x="1038522" y="156355"/>
                <a:pt x="1047750" y="152400"/>
              </a:cubicBezTo>
              <a:cubicBezTo>
                <a:pt x="1060801" y="146807"/>
                <a:pt x="1073522" y="140395"/>
                <a:pt x="1085850" y="133350"/>
              </a:cubicBezTo>
              <a:cubicBezTo>
                <a:pt x="1108298" y="120523"/>
                <a:pt x="1132082" y="100327"/>
                <a:pt x="1152525" y="85725"/>
              </a:cubicBezTo>
              <a:cubicBezTo>
                <a:pt x="1161840" y="79071"/>
                <a:pt x="1170639" y="71324"/>
                <a:pt x="1181100" y="66675"/>
              </a:cubicBezTo>
              <a:cubicBezTo>
                <a:pt x="1199450" y="58520"/>
                <a:pt x="1219200" y="53975"/>
                <a:pt x="1238250" y="47625"/>
              </a:cubicBezTo>
              <a:lnTo>
                <a:pt x="1295400" y="28575"/>
              </a:lnTo>
              <a:lnTo>
                <a:pt x="1323975" y="19050"/>
              </a:lnTo>
              <a:cubicBezTo>
                <a:pt x="1333500" y="15875"/>
                <a:pt x="1342551" y="10434"/>
                <a:pt x="1352550" y="9525"/>
              </a:cubicBezTo>
              <a:lnTo>
                <a:pt x="1457325" y="0"/>
              </a:lnTo>
              <a:lnTo>
                <a:pt x="1819275" y="9525"/>
              </a:lnTo>
              <a:cubicBezTo>
                <a:pt x="2035121" y="19118"/>
                <a:pt x="1802385" y="12555"/>
                <a:pt x="1914525" y="28575"/>
              </a:cubicBezTo>
              <a:cubicBezTo>
                <a:pt x="1949242" y="33535"/>
                <a:pt x="1984375" y="34925"/>
                <a:pt x="2019300" y="38100"/>
              </a:cubicBezTo>
              <a:cubicBezTo>
                <a:pt x="2087813" y="60938"/>
                <a:pt x="2002254" y="33230"/>
                <a:pt x="2085975" y="57150"/>
              </a:cubicBezTo>
              <a:cubicBezTo>
                <a:pt x="2095629" y="59908"/>
                <a:pt x="2104810" y="64240"/>
                <a:pt x="2114550" y="66675"/>
              </a:cubicBezTo>
              <a:cubicBezTo>
                <a:pt x="2134390" y="71635"/>
                <a:pt x="2205702" y="81627"/>
                <a:pt x="2219325" y="95250"/>
              </a:cubicBezTo>
              <a:lnTo>
                <a:pt x="2238375" y="95250"/>
              </a:lnTo>
              <a:close/>
            </a:path>
          </a:pathLst>
        </a:custGeom>
        <a:pattFill prst="diagBrick">
          <a:fgClr>
            <a:srgbClr val="BEF96F"/>
          </a:fgClr>
          <a:bgClr>
            <a:srgbClr val="257945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20126</xdr:colOff>
      <xdr:row>25</xdr:row>
      <xdr:rowOff>63547</xdr:rowOff>
    </xdr:from>
    <xdr:to>
      <xdr:col>80</xdr:col>
      <xdr:colOff>1078</xdr:colOff>
      <xdr:row>75</xdr:row>
      <xdr:rowOff>31316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19050</xdr:colOff>
      <xdr:row>23</xdr:row>
      <xdr:rowOff>50801</xdr:rowOff>
    </xdr:from>
    <xdr:to>
      <xdr:col>62</xdr:col>
      <xdr:colOff>47625</xdr:colOff>
      <xdr:row>90</xdr:row>
      <xdr:rowOff>50801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31</xdr:row>
      <xdr:rowOff>28575</xdr:rowOff>
    </xdr:from>
    <xdr:to>
      <xdr:col>62</xdr:col>
      <xdr:colOff>9525</xdr:colOff>
      <xdr:row>67</xdr:row>
      <xdr:rowOff>14287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63501</xdr:colOff>
      <xdr:row>23</xdr:row>
      <xdr:rowOff>44449</xdr:rowOff>
    </xdr:from>
    <xdr:to>
      <xdr:col>72</xdr:col>
      <xdr:colOff>15875</xdr:colOff>
      <xdr:row>48</xdr:row>
      <xdr:rowOff>11111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38100</xdr:colOff>
      <xdr:row>46</xdr:row>
      <xdr:rowOff>37611</xdr:rowOff>
    </xdr:from>
    <xdr:to>
      <xdr:col>55</xdr:col>
      <xdr:colOff>66674</xdr:colOff>
      <xdr:row>78</xdr:row>
      <xdr:rowOff>37612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41275</xdr:colOff>
      <xdr:row>40</xdr:row>
      <xdr:rowOff>38100</xdr:rowOff>
    </xdr:from>
    <xdr:to>
      <xdr:col>43</xdr:col>
      <xdr:colOff>50800</xdr:colOff>
      <xdr:row>75</xdr:row>
      <xdr:rowOff>19049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38100</xdr:colOff>
      <xdr:row>39</xdr:row>
      <xdr:rowOff>9525</xdr:rowOff>
    </xdr:from>
    <xdr:to>
      <xdr:col>76</xdr:col>
      <xdr:colOff>66675</xdr:colOff>
      <xdr:row>61</xdr:row>
      <xdr:rowOff>28575</xdr:rowOff>
    </xdr:to>
    <xdr:sp macro="" textlink="">
      <xdr:nvSpPr>
        <xdr:cNvPr id="12" name="Полилиния 11"/>
        <xdr:cNvSpPr/>
      </xdr:nvSpPr>
      <xdr:spPr>
        <a:xfrm>
          <a:off x="3619500" y="2981325"/>
          <a:ext cx="2238375" cy="1695450"/>
        </a:xfrm>
        <a:custGeom>
          <a:avLst/>
          <a:gdLst>
            <a:gd name="connsiteX0" fmla="*/ 2238375 w 2238375"/>
            <a:gd name="connsiteY0" fmla="*/ 95250 h 1905000"/>
            <a:gd name="connsiteX1" fmla="*/ 2095500 w 2238375"/>
            <a:gd name="connsiteY1" fmla="*/ 104775 h 1905000"/>
            <a:gd name="connsiteX2" fmla="*/ 2028825 w 2238375"/>
            <a:gd name="connsiteY2" fmla="*/ 123825 h 1905000"/>
            <a:gd name="connsiteX3" fmla="*/ 2009775 w 2238375"/>
            <a:gd name="connsiteY3" fmla="*/ 152400 h 1905000"/>
            <a:gd name="connsiteX4" fmla="*/ 1981200 w 2238375"/>
            <a:gd name="connsiteY4" fmla="*/ 161925 h 1905000"/>
            <a:gd name="connsiteX5" fmla="*/ 1914525 w 2238375"/>
            <a:gd name="connsiteY5" fmla="*/ 190500 h 1905000"/>
            <a:gd name="connsiteX6" fmla="*/ 1857375 w 2238375"/>
            <a:gd name="connsiteY6" fmla="*/ 209550 h 1905000"/>
            <a:gd name="connsiteX7" fmla="*/ 1828800 w 2238375"/>
            <a:gd name="connsiteY7" fmla="*/ 219075 h 1905000"/>
            <a:gd name="connsiteX8" fmla="*/ 1771650 w 2238375"/>
            <a:gd name="connsiteY8" fmla="*/ 247650 h 1905000"/>
            <a:gd name="connsiteX9" fmla="*/ 1733550 w 2238375"/>
            <a:gd name="connsiteY9" fmla="*/ 266700 h 1905000"/>
            <a:gd name="connsiteX10" fmla="*/ 1676400 w 2238375"/>
            <a:gd name="connsiteY10" fmla="*/ 276225 h 1905000"/>
            <a:gd name="connsiteX11" fmla="*/ 1638300 w 2238375"/>
            <a:gd name="connsiteY11" fmla="*/ 285750 h 1905000"/>
            <a:gd name="connsiteX12" fmla="*/ 1581150 w 2238375"/>
            <a:gd name="connsiteY12" fmla="*/ 304800 h 1905000"/>
            <a:gd name="connsiteX13" fmla="*/ 1524000 w 2238375"/>
            <a:gd name="connsiteY13" fmla="*/ 352425 h 1905000"/>
            <a:gd name="connsiteX14" fmla="*/ 1466850 w 2238375"/>
            <a:gd name="connsiteY14" fmla="*/ 390525 h 1905000"/>
            <a:gd name="connsiteX15" fmla="*/ 1438275 w 2238375"/>
            <a:gd name="connsiteY15" fmla="*/ 409575 h 1905000"/>
            <a:gd name="connsiteX16" fmla="*/ 1400175 w 2238375"/>
            <a:gd name="connsiteY16" fmla="*/ 438150 h 1905000"/>
            <a:gd name="connsiteX17" fmla="*/ 1343025 w 2238375"/>
            <a:gd name="connsiteY17" fmla="*/ 457200 h 1905000"/>
            <a:gd name="connsiteX18" fmla="*/ 1314450 w 2238375"/>
            <a:gd name="connsiteY18" fmla="*/ 466725 h 1905000"/>
            <a:gd name="connsiteX19" fmla="*/ 1285875 w 2238375"/>
            <a:gd name="connsiteY19" fmla="*/ 476250 h 1905000"/>
            <a:gd name="connsiteX20" fmla="*/ 1200150 w 2238375"/>
            <a:gd name="connsiteY20" fmla="*/ 542925 h 1905000"/>
            <a:gd name="connsiteX21" fmla="*/ 1171575 w 2238375"/>
            <a:gd name="connsiteY21" fmla="*/ 552450 h 1905000"/>
            <a:gd name="connsiteX22" fmla="*/ 1114425 w 2238375"/>
            <a:gd name="connsiteY22" fmla="*/ 590550 h 1905000"/>
            <a:gd name="connsiteX23" fmla="*/ 1085850 w 2238375"/>
            <a:gd name="connsiteY23" fmla="*/ 609600 h 1905000"/>
            <a:gd name="connsiteX24" fmla="*/ 1028700 w 2238375"/>
            <a:gd name="connsiteY24" fmla="*/ 628650 h 1905000"/>
            <a:gd name="connsiteX25" fmla="*/ 1000125 w 2238375"/>
            <a:gd name="connsiteY25" fmla="*/ 638175 h 1905000"/>
            <a:gd name="connsiteX26" fmla="*/ 971550 w 2238375"/>
            <a:gd name="connsiteY26" fmla="*/ 657225 h 1905000"/>
            <a:gd name="connsiteX27" fmla="*/ 933450 w 2238375"/>
            <a:gd name="connsiteY27" fmla="*/ 695325 h 1905000"/>
            <a:gd name="connsiteX28" fmla="*/ 876300 w 2238375"/>
            <a:gd name="connsiteY28" fmla="*/ 714375 h 1905000"/>
            <a:gd name="connsiteX29" fmla="*/ 866775 w 2238375"/>
            <a:gd name="connsiteY29" fmla="*/ 781050 h 1905000"/>
            <a:gd name="connsiteX30" fmla="*/ 923925 w 2238375"/>
            <a:gd name="connsiteY30" fmla="*/ 800100 h 1905000"/>
            <a:gd name="connsiteX31" fmla="*/ 1038225 w 2238375"/>
            <a:gd name="connsiteY31" fmla="*/ 838200 h 1905000"/>
            <a:gd name="connsiteX32" fmla="*/ 1190625 w 2238375"/>
            <a:gd name="connsiteY32" fmla="*/ 857250 h 1905000"/>
            <a:gd name="connsiteX33" fmla="*/ 1323975 w 2238375"/>
            <a:gd name="connsiteY33" fmla="*/ 876300 h 1905000"/>
            <a:gd name="connsiteX34" fmla="*/ 1390650 w 2238375"/>
            <a:gd name="connsiteY34" fmla="*/ 885825 h 1905000"/>
            <a:gd name="connsiteX35" fmla="*/ 1724025 w 2238375"/>
            <a:gd name="connsiteY35" fmla="*/ 895350 h 1905000"/>
            <a:gd name="connsiteX36" fmla="*/ 1743075 w 2238375"/>
            <a:gd name="connsiteY36" fmla="*/ 923925 h 1905000"/>
            <a:gd name="connsiteX37" fmla="*/ 1733550 w 2238375"/>
            <a:gd name="connsiteY37" fmla="*/ 962025 h 1905000"/>
            <a:gd name="connsiteX38" fmla="*/ 1704975 w 2238375"/>
            <a:gd name="connsiteY38" fmla="*/ 971550 h 1905000"/>
            <a:gd name="connsiteX39" fmla="*/ 1638300 w 2238375"/>
            <a:gd name="connsiteY39" fmla="*/ 981075 h 1905000"/>
            <a:gd name="connsiteX40" fmla="*/ 1428750 w 2238375"/>
            <a:gd name="connsiteY40" fmla="*/ 1000125 h 1905000"/>
            <a:gd name="connsiteX41" fmla="*/ 1400175 w 2238375"/>
            <a:gd name="connsiteY41" fmla="*/ 1009650 h 1905000"/>
            <a:gd name="connsiteX42" fmla="*/ 1285875 w 2238375"/>
            <a:gd name="connsiteY42" fmla="*/ 1019175 h 1905000"/>
            <a:gd name="connsiteX43" fmla="*/ 1209675 w 2238375"/>
            <a:gd name="connsiteY43" fmla="*/ 1038225 h 1905000"/>
            <a:gd name="connsiteX44" fmla="*/ 1152525 w 2238375"/>
            <a:gd name="connsiteY44" fmla="*/ 1057275 h 1905000"/>
            <a:gd name="connsiteX45" fmla="*/ 1123950 w 2238375"/>
            <a:gd name="connsiteY45" fmla="*/ 1076325 h 1905000"/>
            <a:gd name="connsiteX46" fmla="*/ 1057275 w 2238375"/>
            <a:gd name="connsiteY46" fmla="*/ 1095375 h 1905000"/>
            <a:gd name="connsiteX47" fmla="*/ 1019175 w 2238375"/>
            <a:gd name="connsiteY47" fmla="*/ 1114425 h 1905000"/>
            <a:gd name="connsiteX48" fmla="*/ 990600 w 2238375"/>
            <a:gd name="connsiteY48" fmla="*/ 1123950 h 1905000"/>
            <a:gd name="connsiteX49" fmla="*/ 971550 w 2238375"/>
            <a:gd name="connsiteY49" fmla="*/ 1181100 h 1905000"/>
            <a:gd name="connsiteX50" fmla="*/ 1000125 w 2238375"/>
            <a:gd name="connsiteY50" fmla="*/ 1209675 h 1905000"/>
            <a:gd name="connsiteX51" fmla="*/ 1047750 w 2238375"/>
            <a:gd name="connsiteY51" fmla="*/ 1295400 h 1905000"/>
            <a:gd name="connsiteX52" fmla="*/ 1095375 w 2238375"/>
            <a:gd name="connsiteY52" fmla="*/ 1352550 h 1905000"/>
            <a:gd name="connsiteX53" fmla="*/ 1143000 w 2238375"/>
            <a:gd name="connsiteY53" fmla="*/ 1400175 h 1905000"/>
            <a:gd name="connsiteX54" fmla="*/ 1162050 w 2238375"/>
            <a:gd name="connsiteY54" fmla="*/ 1428750 h 1905000"/>
            <a:gd name="connsiteX55" fmla="*/ 1219200 w 2238375"/>
            <a:gd name="connsiteY55" fmla="*/ 1457325 h 1905000"/>
            <a:gd name="connsiteX56" fmla="*/ 1247775 w 2238375"/>
            <a:gd name="connsiteY56" fmla="*/ 1428750 h 1905000"/>
            <a:gd name="connsiteX57" fmla="*/ 1285875 w 2238375"/>
            <a:gd name="connsiteY57" fmla="*/ 1419225 h 1905000"/>
            <a:gd name="connsiteX58" fmla="*/ 1514475 w 2238375"/>
            <a:gd name="connsiteY58" fmla="*/ 1428750 h 1905000"/>
            <a:gd name="connsiteX59" fmla="*/ 1600200 w 2238375"/>
            <a:gd name="connsiteY59" fmla="*/ 1447800 h 1905000"/>
            <a:gd name="connsiteX60" fmla="*/ 1676400 w 2238375"/>
            <a:gd name="connsiteY60" fmla="*/ 1466850 h 1905000"/>
            <a:gd name="connsiteX61" fmla="*/ 1714500 w 2238375"/>
            <a:gd name="connsiteY61" fmla="*/ 1524000 h 1905000"/>
            <a:gd name="connsiteX62" fmla="*/ 1733550 w 2238375"/>
            <a:gd name="connsiteY62" fmla="*/ 1552575 h 1905000"/>
            <a:gd name="connsiteX63" fmla="*/ 1743075 w 2238375"/>
            <a:gd name="connsiteY63" fmla="*/ 1581150 h 1905000"/>
            <a:gd name="connsiteX64" fmla="*/ 1781175 w 2238375"/>
            <a:gd name="connsiteY64" fmla="*/ 1638300 h 1905000"/>
            <a:gd name="connsiteX65" fmla="*/ 1800225 w 2238375"/>
            <a:gd name="connsiteY65" fmla="*/ 1666875 h 1905000"/>
            <a:gd name="connsiteX66" fmla="*/ 1819275 w 2238375"/>
            <a:gd name="connsiteY66" fmla="*/ 1724025 h 1905000"/>
            <a:gd name="connsiteX67" fmla="*/ 1828800 w 2238375"/>
            <a:gd name="connsiteY67" fmla="*/ 1752600 h 1905000"/>
            <a:gd name="connsiteX68" fmla="*/ 1800225 w 2238375"/>
            <a:gd name="connsiteY68" fmla="*/ 1876425 h 1905000"/>
            <a:gd name="connsiteX69" fmla="*/ 1743075 w 2238375"/>
            <a:gd name="connsiteY69" fmla="*/ 1905000 h 1905000"/>
            <a:gd name="connsiteX70" fmla="*/ 1695450 w 2238375"/>
            <a:gd name="connsiteY70" fmla="*/ 1895475 h 1905000"/>
            <a:gd name="connsiteX71" fmla="*/ 1647825 w 2238375"/>
            <a:gd name="connsiteY71" fmla="*/ 1847850 h 1905000"/>
            <a:gd name="connsiteX72" fmla="*/ 1619250 w 2238375"/>
            <a:gd name="connsiteY72" fmla="*/ 1828800 h 1905000"/>
            <a:gd name="connsiteX73" fmla="*/ 1571625 w 2238375"/>
            <a:gd name="connsiteY73" fmla="*/ 1771650 h 1905000"/>
            <a:gd name="connsiteX74" fmla="*/ 1514475 w 2238375"/>
            <a:gd name="connsiteY74" fmla="*/ 1724025 h 1905000"/>
            <a:gd name="connsiteX75" fmla="*/ 1485900 w 2238375"/>
            <a:gd name="connsiteY75" fmla="*/ 1695450 h 1905000"/>
            <a:gd name="connsiteX76" fmla="*/ 1466850 w 2238375"/>
            <a:gd name="connsiteY76" fmla="*/ 1666875 h 1905000"/>
            <a:gd name="connsiteX77" fmla="*/ 1438275 w 2238375"/>
            <a:gd name="connsiteY77" fmla="*/ 1657350 h 1905000"/>
            <a:gd name="connsiteX78" fmla="*/ 1409700 w 2238375"/>
            <a:gd name="connsiteY78" fmla="*/ 1638300 h 1905000"/>
            <a:gd name="connsiteX79" fmla="*/ 1190625 w 2238375"/>
            <a:gd name="connsiteY79" fmla="*/ 1657350 h 1905000"/>
            <a:gd name="connsiteX80" fmla="*/ 1162050 w 2238375"/>
            <a:gd name="connsiteY80" fmla="*/ 1666875 h 1905000"/>
            <a:gd name="connsiteX81" fmla="*/ 1123950 w 2238375"/>
            <a:gd name="connsiteY81" fmla="*/ 1676400 h 1905000"/>
            <a:gd name="connsiteX82" fmla="*/ 1114425 w 2238375"/>
            <a:gd name="connsiteY82" fmla="*/ 1724025 h 1905000"/>
            <a:gd name="connsiteX83" fmla="*/ 1104900 w 2238375"/>
            <a:gd name="connsiteY83" fmla="*/ 1781175 h 1905000"/>
            <a:gd name="connsiteX84" fmla="*/ 1085850 w 2238375"/>
            <a:gd name="connsiteY84" fmla="*/ 1809750 h 1905000"/>
            <a:gd name="connsiteX85" fmla="*/ 1000125 w 2238375"/>
            <a:gd name="connsiteY85" fmla="*/ 1857375 h 1905000"/>
            <a:gd name="connsiteX86" fmla="*/ 971550 w 2238375"/>
            <a:gd name="connsiteY86" fmla="*/ 1838325 h 1905000"/>
            <a:gd name="connsiteX87" fmla="*/ 952500 w 2238375"/>
            <a:gd name="connsiteY87" fmla="*/ 1781175 h 1905000"/>
            <a:gd name="connsiteX88" fmla="*/ 942975 w 2238375"/>
            <a:gd name="connsiteY88" fmla="*/ 1752600 h 1905000"/>
            <a:gd name="connsiteX89" fmla="*/ 914400 w 2238375"/>
            <a:gd name="connsiteY89" fmla="*/ 1695450 h 1905000"/>
            <a:gd name="connsiteX90" fmla="*/ 885825 w 2238375"/>
            <a:gd name="connsiteY90" fmla="*/ 1685925 h 1905000"/>
            <a:gd name="connsiteX91" fmla="*/ 857250 w 2238375"/>
            <a:gd name="connsiteY91" fmla="*/ 1666875 h 1905000"/>
            <a:gd name="connsiteX92" fmla="*/ 742950 w 2238375"/>
            <a:gd name="connsiteY92" fmla="*/ 1666875 h 1905000"/>
            <a:gd name="connsiteX93" fmla="*/ 590550 w 2238375"/>
            <a:gd name="connsiteY93" fmla="*/ 1676400 h 1905000"/>
            <a:gd name="connsiteX94" fmla="*/ 514350 w 2238375"/>
            <a:gd name="connsiteY94" fmla="*/ 1695450 h 1905000"/>
            <a:gd name="connsiteX95" fmla="*/ 485775 w 2238375"/>
            <a:gd name="connsiteY95" fmla="*/ 1704975 h 1905000"/>
            <a:gd name="connsiteX96" fmla="*/ 409575 w 2238375"/>
            <a:gd name="connsiteY96" fmla="*/ 1724025 h 1905000"/>
            <a:gd name="connsiteX97" fmla="*/ 352425 w 2238375"/>
            <a:gd name="connsiteY97" fmla="*/ 1743075 h 1905000"/>
            <a:gd name="connsiteX98" fmla="*/ 247650 w 2238375"/>
            <a:gd name="connsiteY98" fmla="*/ 1781175 h 1905000"/>
            <a:gd name="connsiteX99" fmla="*/ 200025 w 2238375"/>
            <a:gd name="connsiteY99" fmla="*/ 1800225 h 1905000"/>
            <a:gd name="connsiteX100" fmla="*/ 123825 w 2238375"/>
            <a:gd name="connsiteY100" fmla="*/ 1809750 h 1905000"/>
            <a:gd name="connsiteX101" fmla="*/ 47625 w 2238375"/>
            <a:gd name="connsiteY101" fmla="*/ 1828800 h 1905000"/>
            <a:gd name="connsiteX102" fmla="*/ 9525 w 2238375"/>
            <a:gd name="connsiteY102" fmla="*/ 1819275 h 1905000"/>
            <a:gd name="connsiteX103" fmla="*/ 0 w 2238375"/>
            <a:gd name="connsiteY103" fmla="*/ 1790700 h 1905000"/>
            <a:gd name="connsiteX104" fmla="*/ 9525 w 2238375"/>
            <a:gd name="connsiteY104" fmla="*/ 1685925 h 1905000"/>
            <a:gd name="connsiteX105" fmla="*/ 38100 w 2238375"/>
            <a:gd name="connsiteY105" fmla="*/ 1600200 h 1905000"/>
            <a:gd name="connsiteX106" fmla="*/ 57150 w 2238375"/>
            <a:gd name="connsiteY106" fmla="*/ 1543050 h 1905000"/>
            <a:gd name="connsiteX107" fmla="*/ 76200 w 2238375"/>
            <a:gd name="connsiteY107" fmla="*/ 1466850 h 1905000"/>
            <a:gd name="connsiteX108" fmla="*/ 95250 w 2238375"/>
            <a:gd name="connsiteY108" fmla="*/ 1428750 h 1905000"/>
            <a:gd name="connsiteX109" fmla="*/ 104775 w 2238375"/>
            <a:gd name="connsiteY109" fmla="*/ 1400175 h 1905000"/>
            <a:gd name="connsiteX110" fmla="*/ 161925 w 2238375"/>
            <a:gd name="connsiteY110" fmla="*/ 1304925 h 1905000"/>
            <a:gd name="connsiteX111" fmla="*/ 171450 w 2238375"/>
            <a:gd name="connsiteY111" fmla="*/ 1266825 h 1905000"/>
            <a:gd name="connsiteX112" fmla="*/ 190500 w 2238375"/>
            <a:gd name="connsiteY112" fmla="*/ 1228725 h 1905000"/>
            <a:gd name="connsiteX113" fmla="*/ 200025 w 2238375"/>
            <a:gd name="connsiteY113" fmla="*/ 1190625 h 1905000"/>
            <a:gd name="connsiteX114" fmla="*/ 219075 w 2238375"/>
            <a:gd name="connsiteY114" fmla="*/ 1162050 h 1905000"/>
            <a:gd name="connsiteX115" fmla="*/ 247650 w 2238375"/>
            <a:gd name="connsiteY115" fmla="*/ 1114425 h 1905000"/>
            <a:gd name="connsiteX116" fmla="*/ 314325 w 2238375"/>
            <a:gd name="connsiteY116" fmla="*/ 1009650 h 1905000"/>
            <a:gd name="connsiteX117" fmla="*/ 333375 w 2238375"/>
            <a:gd name="connsiteY117" fmla="*/ 952500 h 1905000"/>
            <a:gd name="connsiteX118" fmla="*/ 361950 w 2238375"/>
            <a:gd name="connsiteY118" fmla="*/ 923925 h 1905000"/>
            <a:gd name="connsiteX119" fmla="*/ 381000 w 2238375"/>
            <a:gd name="connsiteY119" fmla="*/ 895350 h 1905000"/>
            <a:gd name="connsiteX120" fmla="*/ 390525 w 2238375"/>
            <a:gd name="connsiteY120" fmla="*/ 866775 h 1905000"/>
            <a:gd name="connsiteX121" fmla="*/ 428625 w 2238375"/>
            <a:gd name="connsiteY121" fmla="*/ 809625 h 1905000"/>
            <a:gd name="connsiteX122" fmla="*/ 476250 w 2238375"/>
            <a:gd name="connsiteY122" fmla="*/ 742950 h 1905000"/>
            <a:gd name="connsiteX123" fmla="*/ 542925 w 2238375"/>
            <a:gd name="connsiteY123" fmla="*/ 647700 h 1905000"/>
            <a:gd name="connsiteX124" fmla="*/ 609600 w 2238375"/>
            <a:gd name="connsiteY124" fmla="*/ 581025 h 1905000"/>
            <a:gd name="connsiteX125" fmla="*/ 657225 w 2238375"/>
            <a:gd name="connsiteY125" fmla="*/ 514350 h 1905000"/>
            <a:gd name="connsiteX126" fmla="*/ 695325 w 2238375"/>
            <a:gd name="connsiteY126" fmla="*/ 495300 h 1905000"/>
            <a:gd name="connsiteX127" fmla="*/ 733425 w 2238375"/>
            <a:gd name="connsiteY127" fmla="*/ 438150 h 1905000"/>
            <a:gd name="connsiteX128" fmla="*/ 781050 w 2238375"/>
            <a:gd name="connsiteY128" fmla="*/ 390525 h 1905000"/>
            <a:gd name="connsiteX129" fmla="*/ 790575 w 2238375"/>
            <a:gd name="connsiteY129" fmla="*/ 361950 h 1905000"/>
            <a:gd name="connsiteX130" fmla="*/ 857250 w 2238375"/>
            <a:gd name="connsiteY130" fmla="*/ 304800 h 1905000"/>
            <a:gd name="connsiteX131" fmla="*/ 876300 w 2238375"/>
            <a:gd name="connsiteY131" fmla="*/ 276225 h 1905000"/>
            <a:gd name="connsiteX132" fmla="*/ 962025 w 2238375"/>
            <a:gd name="connsiteY132" fmla="*/ 228600 h 1905000"/>
            <a:gd name="connsiteX133" fmla="*/ 1000125 w 2238375"/>
            <a:gd name="connsiteY133" fmla="*/ 190500 h 1905000"/>
            <a:gd name="connsiteX134" fmla="*/ 1019175 w 2238375"/>
            <a:gd name="connsiteY134" fmla="*/ 161925 h 1905000"/>
            <a:gd name="connsiteX135" fmla="*/ 1047750 w 2238375"/>
            <a:gd name="connsiteY135" fmla="*/ 152400 h 1905000"/>
            <a:gd name="connsiteX136" fmla="*/ 1085850 w 2238375"/>
            <a:gd name="connsiteY136" fmla="*/ 133350 h 1905000"/>
            <a:gd name="connsiteX137" fmla="*/ 1152525 w 2238375"/>
            <a:gd name="connsiteY137" fmla="*/ 85725 h 1905000"/>
            <a:gd name="connsiteX138" fmla="*/ 1181100 w 2238375"/>
            <a:gd name="connsiteY138" fmla="*/ 66675 h 1905000"/>
            <a:gd name="connsiteX139" fmla="*/ 1238250 w 2238375"/>
            <a:gd name="connsiteY139" fmla="*/ 47625 h 1905000"/>
            <a:gd name="connsiteX140" fmla="*/ 1295400 w 2238375"/>
            <a:gd name="connsiteY140" fmla="*/ 28575 h 1905000"/>
            <a:gd name="connsiteX141" fmla="*/ 1323975 w 2238375"/>
            <a:gd name="connsiteY141" fmla="*/ 19050 h 1905000"/>
            <a:gd name="connsiteX142" fmla="*/ 1352550 w 2238375"/>
            <a:gd name="connsiteY142" fmla="*/ 9525 h 1905000"/>
            <a:gd name="connsiteX143" fmla="*/ 1457325 w 2238375"/>
            <a:gd name="connsiteY143" fmla="*/ 0 h 1905000"/>
            <a:gd name="connsiteX144" fmla="*/ 1819275 w 2238375"/>
            <a:gd name="connsiteY144" fmla="*/ 9525 h 1905000"/>
            <a:gd name="connsiteX145" fmla="*/ 1914525 w 2238375"/>
            <a:gd name="connsiteY145" fmla="*/ 28575 h 1905000"/>
            <a:gd name="connsiteX146" fmla="*/ 2019300 w 2238375"/>
            <a:gd name="connsiteY146" fmla="*/ 38100 h 1905000"/>
            <a:gd name="connsiteX147" fmla="*/ 2085975 w 2238375"/>
            <a:gd name="connsiteY147" fmla="*/ 57150 h 1905000"/>
            <a:gd name="connsiteX148" fmla="*/ 2114550 w 2238375"/>
            <a:gd name="connsiteY148" fmla="*/ 66675 h 1905000"/>
            <a:gd name="connsiteX149" fmla="*/ 2219325 w 2238375"/>
            <a:gd name="connsiteY149" fmla="*/ 95250 h 1905000"/>
            <a:gd name="connsiteX150" fmla="*/ 2238375 w 2238375"/>
            <a:gd name="connsiteY150" fmla="*/ 95250 h 1905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</a:cxnLst>
          <a:rect l="l" t="t" r="r" b="b"/>
          <a:pathLst>
            <a:path w="2238375" h="1905000">
              <a:moveTo>
                <a:pt x="2238375" y="95250"/>
              </a:moveTo>
              <a:cubicBezTo>
                <a:pt x="2190750" y="98425"/>
                <a:pt x="2142968" y="99778"/>
                <a:pt x="2095500" y="104775"/>
              </a:cubicBezTo>
              <a:cubicBezTo>
                <a:pt x="2078020" y="106615"/>
                <a:pt x="2046534" y="117922"/>
                <a:pt x="2028825" y="123825"/>
              </a:cubicBezTo>
              <a:cubicBezTo>
                <a:pt x="2022475" y="133350"/>
                <a:pt x="2018714" y="145249"/>
                <a:pt x="2009775" y="152400"/>
              </a:cubicBezTo>
              <a:cubicBezTo>
                <a:pt x="2001935" y="158672"/>
                <a:pt x="1990180" y="157435"/>
                <a:pt x="1981200" y="161925"/>
              </a:cubicBezTo>
              <a:cubicBezTo>
                <a:pt x="1898086" y="203482"/>
                <a:pt x="2013643" y="160765"/>
                <a:pt x="1914525" y="190500"/>
              </a:cubicBezTo>
              <a:cubicBezTo>
                <a:pt x="1895291" y="196270"/>
                <a:pt x="1876425" y="203200"/>
                <a:pt x="1857375" y="209550"/>
              </a:cubicBezTo>
              <a:lnTo>
                <a:pt x="1828800" y="219075"/>
              </a:lnTo>
              <a:cubicBezTo>
                <a:pt x="1773886" y="255684"/>
                <a:pt x="1826859" y="223989"/>
                <a:pt x="1771650" y="247650"/>
              </a:cubicBezTo>
              <a:cubicBezTo>
                <a:pt x="1758599" y="253243"/>
                <a:pt x="1747150" y="262620"/>
                <a:pt x="1733550" y="266700"/>
              </a:cubicBezTo>
              <a:cubicBezTo>
                <a:pt x="1715052" y="272249"/>
                <a:pt x="1695338" y="272437"/>
                <a:pt x="1676400" y="276225"/>
              </a:cubicBezTo>
              <a:cubicBezTo>
                <a:pt x="1663563" y="278792"/>
                <a:pt x="1650839" y="281988"/>
                <a:pt x="1638300" y="285750"/>
              </a:cubicBezTo>
              <a:cubicBezTo>
                <a:pt x="1619066" y="291520"/>
                <a:pt x="1581150" y="304800"/>
                <a:pt x="1581150" y="304800"/>
              </a:cubicBezTo>
              <a:cubicBezTo>
                <a:pt x="1497668" y="388282"/>
                <a:pt x="1603566" y="286120"/>
                <a:pt x="1524000" y="352425"/>
              </a:cubicBezTo>
              <a:cubicBezTo>
                <a:pt x="1476434" y="392063"/>
                <a:pt x="1517068" y="373786"/>
                <a:pt x="1466850" y="390525"/>
              </a:cubicBezTo>
              <a:cubicBezTo>
                <a:pt x="1457325" y="396875"/>
                <a:pt x="1447590" y="402921"/>
                <a:pt x="1438275" y="409575"/>
              </a:cubicBezTo>
              <a:cubicBezTo>
                <a:pt x="1425357" y="418802"/>
                <a:pt x="1414374" y="431050"/>
                <a:pt x="1400175" y="438150"/>
              </a:cubicBezTo>
              <a:cubicBezTo>
                <a:pt x="1382214" y="447130"/>
                <a:pt x="1362075" y="450850"/>
                <a:pt x="1343025" y="457200"/>
              </a:cubicBezTo>
              <a:lnTo>
                <a:pt x="1314450" y="466725"/>
              </a:lnTo>
              <a:lnTo>
                <a:pt x="1285875" y="476250"/>
              </a:lnTo>
              <a:cubicBezTo>
                <a:pt x="1261220" y="500905"/>
                <a:pt x="1234329" y="531532"/>
                <a:pt x="1200150" y="542925"/>
              </a:cubicBezTo>
              <a:lnTo>
                <a:pt x="1171575" y="552450"/>
              </a:lnTo>
              <a:lnTo>
                <a:pt x="1114425" y="590550"/>
              </a:lnTo>
              <a:cubicBezTo>
                <a:pt x="1104900" y="596900"/>
                <a:pt x="1096710" y="605980"/>
                <a:pt x="1085850" y="609600"/>
              </a:cubicBezTo>
              <a:lnTo>
                <a:pt x="1028700" y="628650"/>
              </a:lnTo>
              <a:lnTo>
                <a:pt x="1000125" y="638175"/>
              </a:lnTo>
              <a:cubicBezTo>
                <a:pt x="990600" y="644525"/>
                <a:pt x="980242" y="649775"/>
                <a:pt x="971550" y="657225"/>
              </a:cubicBezTo>
              <a:cubicBezTo>
                <a:pt x="957913" y="668914"/>
                <a:pt x="948851" y="686084"/>
                <a:pt x="933450" y="695325"/>
              </a:cubicBezTo>
              <a:cubicBezTo>
                <a:pt x="916231" y="705656"/>
                <a:pt x="876300" y="714375"/>
                <a:pt x="876300" y="714375"/>
              </a:cubicBezTo>
              <a:cubicBezTo>
                <a:pt x="864332" y="732328"/>
                <a:pt x="838072" y="756447"/>
                <a:pt x="866775" y="781050"/>
              </a:cubicBezTo>
              <a:cubicBezTo>
                <a:pt x="882021" y="794118"/>
                <a:pt x="904875" y="793750"/>
                <a:pt x="923925" y="800100"/>
              </a:cubicBezTo>
              <a:lnTo>
                <a:pt x="1038225" y="838200"/>
              </a:lnTo>
              <a:cubicBezTo>
                <a:pt x="1111066" y="862480"/>
                <a:pt x="1036199" y="840092"/>
                <a:pt x="1190625" y="857250"/>
              </a:cubicBezTo>
              <a:cubicBezTo>
                <a:pt x="1235252" y="862209"/>
                <a:pt x="1279525" y="869950"/>
                <a:pt x="1323975" y="876300"/>
              </a:cubicBezTo>
              <a:cubicBezTo>
                <a:pt x="1346200" y="879475"/>
                <a:pt x="1368209" y="885184"/>
                <a:pt x="1390650" y="885825"/>
              </a:cubicBezTo>
              <a:lnTo>
                <a:pt x="1724025" y="895350"/>
              </a:lnTo>
              <a:cubicBezTo>
                <a:pt x="1730375" y="904875"/>
                <a:pt x="1741456" y="912592"/>
                <a:pt x="1743075" y="923925"/>
              </a:cubicBezTo>
              <a:cubicBezTo>
                <a:pt x="1744926" y="936884"/>
                <a:pt x="1741728" y="951803"/>
                <a:pt x="1733550" y="962025"/>
              </a:cubicBezTo>
              <a:cubicBezTo>
                <a:pt x="1727278" y="969865"/>
                <a:pt x="1714820" y="969581"/>
                <a:pt x="1704975" y="971550"/>
              </a:cubicBezTo>
              <a:cubicBezTo>
                <a:pt x="1682960" y="975953"/>
                <a:pt x="1660525" y="977900"/>
                <a:pt x="1638300" y="981075"/>
              </a:cubicBezTo>
              <a:cubicBezTo>
                <a:pt x="1547404" y="1011374"/>
                <a:pt x="1649909" y="980020"/>
                <a:pt x="1428750" y="1000125"/>
              </a:cubicBezTo>
              <a:cubicBezTo>
                <a:pt x="1418751" y="1001034"/>
                <a:pt x="1410127" y="1008323"/>
                <a:pt x="1400175" y="1009650"/>
              </a:cubicBezTo>
              <a:cubicBezTo>
                <a:pt x="1362278" y="1014703"/>
                <a:pt x="1323975" y="1016000"/>
                <a:pt x="1285875" y="1019175"/>
              </a:cubicBezTo>
              <a:lnTo>
                <a:pt x="1209675" y="1038225"/>
              </a:lnTo>
              <a:cubicBezTo>
                <a:pt x="1190194" y="1043095"/>
                <a:pt x="1152525" y="1057275"/>
                <a:pt x="1152525" y="1057275"/>
              </a:cubicBezTo>
              <a:cubicBezTo>
                <a:pt x="1143000" y="1063625"/>
                <a:pt x="1134189" y="1071205"/>
                <a:pt x="1123950" y="1076325"/>
              </a:cubicBezTo>
              <a:cubicBezTo>
                <a:pt x="1100923" y="1087839"/>
                <a:pt x="1081690" y="1086220"/>
                <a:pt x="1057275" y="1095375"/>
              </a:cubicBezTo>
              <a:cubicBezTo>
                <a:pt x="1043980" y="1100361"/>
                <a:pt x="1032226" y="1108832"/>
                <a:pt x="1019175" y="1114425"/>
              </a:cubicBezTo>
              <a:cubicBezTo>
                <a:pt x="1009947" y="1118380"/>
                <a:pt x="1000125" y="1120775"/>
                <a:pt x="990600" y="1123950"/>
              </a:cubicBezTo>
              <a:lnTo>
                <a:pt x="971550" y="1181100"/>
              </a:lnTo>
              <a:cubicBezTo>
                <a:pt x="967290" y="1193879"/>
                <a:pt x="991855" y="1199042"/>
                <a:pt x="1000125" y="1209675"/>
              </a:cubicBezTo>
              <a:cubicBezTo>
                <a:pt x="1084216" y="1317792"/>
                <a:pt x="1013259" y="1226418"/>
                <a:pt x="1047750" y="1295400"/>
              </a:cubicBezTo>
              <a:cubicBezTo>
                <a:pt x="1065487" y="1330873"/>
                <a:pt x="1069043" y="1320952"/>
                <a:pt x="1095375" y="1352550"/>
              </a:cubicBezTo>
              <a:cubicBezTo>
                <a:pt x="1135063" y="1400175"/>
                <a:pt x="1090613" y="1365250"/>
                <a:pt x="1143000" y="1400175"/>
              </a:cubicBezTo>
              <a:cubicBezTo>
                <a:pt x="1149350" y="1409700"/>
                <a:pt x="1153955" y="1420655"/>
                <a:pt x="1162050" y="1428750"/>
              </a:cubicBezTo>
              <a:cubicBezTo>
                <a:pt x="1180514" y="1447214"/>
                <a:pt x="1195959" y="1449578"/>
                <a:pt x="1219200" y="1457325"/>
              </a:cubicBezTo>
              <a:cubicBezTo>
                <a:pt x="1228725" y="1447800"/>
                <a:pt x="1236079" y="1435433"/>
                <a:pt x="1247775" y="1428750"/>
              </a:cubicBezTo>
              <a:cubicBezTo>
                <a:pt x="1259141" y="1422255"/>
                <a:pt x="1272784" y="1419225"/>
                <a:pt x="1285875" y="1419225"/>
              </a:cubicBezTo>
              <a:cubicBezTo>
                <a:pt x="1362141" y="1419225"/>
                <a:pt x="1438275" y="1425575"/>
                <a:pt x="1514475" y="1428750"/>
              </a:cubicBezTo>
              <a:cubicBezTo>
                <a:pt x="1658114" y="1457478"/>
                <a:pt x="1479136" y="1420897"/>
                <a:pt x="1600200" y="1447800"/>
              </a:cubicBezTo>
              <a:cubicBezTo>
                <a:pt x="1669164" y="1463125"/>
                <a:pt x="1625338" y="1449829"/>
                <a:pt x="1676400" y="1466850"/>
              </a:cubicBezTo>
              <a:lnTo>
                <a:pt x="1714500" y="1524000"/>
              </a:lnTo>
              <a:cubicBezTo>
                <a:pt x="1720850" y="1533525"/>
                <a:pt x="1729930" y="1541715"/>
                <a:pt x="1733550" y="1552575"/>
              </a:cubicBezTo>
              <a:cubicBezTo>
                <a:pt x="1736725" y="1562100"/>
                <a:pt x="1738199" y="1572373"/>
                <a:pt x="1743075" y="1581150"/>
              </a:cubicBezTo>
              <a:cubicBezTo>
                <a:pt x="1754194" y="1601164"/>
                <a:pt x="1768475" y="1619250"/>
                <a:pt x="1781175" y="1638300"/>
              </a:cubicBezTo>
              <a:cubicBezTo>
                <a:pt x="1787525" y="1647825"/>
                <a:pt x="1796605" y="1656015"/>
                <a:pt x="1800225" y="1666875"/>
              </a:cubicBezTo>
              <a:lnTo>
                <a:pt x="1819275" y="1724025"/>
              </a:lnTo>
              <a:lnTo>
                <a:pt x="1828800" y="1752600"/>
              </a:lnTo>
              <a:cubicBezTo>
                <a:pt x="1827206" y="1763755"/>
                <a:pt x="1816740" y="1865415"/>
                <a:pt x="1800225" y="1876425"/>
              </a:cubicBezTo>
              <a:cubicBezTo>
                <a:pt x="1763296" y="1901044"/>
                <a:pt x="1782510" y="1891855"/>
                <a:pt x="1743075" y="1905000"/>
              </a:cubicBezTo>
              <a:cubicBezTo>
                <a:pt x="1727200" y="1901825"/>
                <a:pt x="1710609" y="1901159"/>
                <a:pt x="1695450" y="1895475"/>
              </a:cubicBezTo>
              <a:cubicBezTo>
                <a:pt x="1654810" y="1880235"/>
                <a:pt x="1675765" y="1875790"/>
                <a:pt x="1647825" y="1847850"/>
              </a:cubicBezTo>
              <a:cubicBezTo>
                <a:pt x="1639730" y="1839755"/>
                <a:pt x="1628044" y="1836129"/>
                <a:pt x="1619250" y="1828800"/>
              </a:cubicBezTo>
              <a:cubicBezTo>
                <a:pt x="1573714" y="1790854"/>
                <a:pt x="1605682" y="1812518"/>
                <a:pt x="1571625" y="1771650"/>
              </a:cubicBezTo>
              <a:cubicBezTo>
                <a:pt x="1533679" y="1726114"/>
                <a:pt x="1555343" y="1758082"/>
                <a:pt x="1514475" y="1724025"/>
              </a:cubicBezTo>
              <a:cubicBezTo>
                <a:pt x="1504127" y="1715401"/>
                <a:pt x="1494524" y="1705798"/>
                <a:pt x="1485900" y="1695450"/>
              </a:cubicBezTo>
              <a:cubicBezTo>
                <a:pt x="1478571" y="1686656"/>
                <a:pt x="1475789" y="1674026"/>
                <a:pt x="1466850" y="1666875"/>
              </a:cubicBezTo>
              <a:cubicBezTo>
                <a:pt x="1459010" y="1660603"/>
                <a:pt x="1447800" y="1660525"/>
                <a:pt x="1438275" y="1657350"/>
              </a:cubicBezTo>
              <a:cubicBezTo>
                <a:pt x="1428750" y="1651000"/>
                <a:pt x="1421135" y="1638845"/>
                <a:pt x="1409700" y="1638300"/>
              </a:cubicBezTo>
              <a:cubicBezTo>
                <a:pt x="1348751" y="1635398"/>
                <a:pt x="1258550" y="1640369"/>
                <a:pt x="1190625" y="1657350"/>
              </a:cubicBezTo>
              <a:cubicBezTo>
                <a:pt x="1180885" y="1659785"/>
                <a:pt x="1171704" y="1664117"/>
                <a:pt x="1162050" y="1666875"/>
              </a:cubicBezTo>
              <a:cubicBezTo>
                <a:pt x="1149463" y="1670471"/>
                <a:pt x="1136650" y="1673225"/>
                <a:pt x="1123950" y="1676400"/>
              </a:cubicBezTo>
              <a:cubicBezTo>
                <a:pt x="1120775" y="1692275"/>
                <a:pt x="1117321" y="1708097"/>
                <a:pt x="1114425" y="1724025"/>
              </a:cubicBezTo>
              <a:cubicBezTo>
                <a:pt x="1110970" y="1743026"/>
                <a:pt x="1111007" y="1762853"/>
                <a:pt x="1104900" y="1781175"/>
              </a:cubicBezTo>
              <a:cubicBezTo>
                <a:pt x="1101280" y="1792035"/>
                <a:pt x="1094465" y="1802212"/>
                <a:pt x="1085850" y="1809750"/>
              </a:cubicBezTo>
              <a:cubicBezTo>
                <a:pt x="1045540" y="1845021"/>
                <a:pt x="1039372" y="1844293"/>
                <a:pt x="1000125" y="1857375"/>
              </a:cubicBezTo>
              <a:cubicBezTo>
                <a:pt x="990600" y="1851025"/>
                <a:pt x="977617" y="1848033"/>
                <a:pt x="971550" y="1838325"/>
              </a:cubicBezTo>
              <a:cubicBezTo>
                <a:pt x="960907" y="1821297"/>
                <a:pt x="958850" y="1800225"/>
                <a:pt x="952500" y="1781175"/>
              </a:cubicBezTo>
              <a:lnTo>
                <a:pt x="942975" y="1752600"/>
              </a:lnTo>
              <a:cubicBezTo>
                <a:pt x="936700" y="1733776"/>
                <a:pt x="931186" y="1708879"/>
                <a:pt x="914400" y="1695450"/>
              </a:cubicBezTo>
              <a:cubicBezTo>
                <a:pt x="906560" y="1689178"/>
                <a:pt x="895350" y="1689100"/>
                <a:pt x="885825" y="1685925"/>
              </a:cubicBezTo>
              <a:cubicBezTo>
                <a:pt x="876300" y="1679575"/>
                <a:pt x="867772" y="1671384"/>
                <a:pt x="857250" y="1666875"/>
              </a:cubicBezTo>
              <a:cubicBezTo>
                <a:pt x="812557" y="1647721"/>
                <a:pt x="796472" y="1662415"/>
                <a:pt x="742950" y="1666875"/>
              </a:cubicBezTo>
              <a:cubicBezTo>
                <a:pt x="692227" y="1671102"/>
                <a:pt x="641350" y="1673225"/>
                <a:pt x="590550" y="1676400"/>
              </a:cubicBezTo>
              <a:cubicBezTo>
                <a:pt x="525231" y="1698173"/>
                <a:pt x="606302" y="1672462"/>
                <a:pt x="514350" y="1695450"/>
              </a:cubicBezTo>
              <a:cubicBezTo>
                <a:pt x="504610" y="1697885"/>
                <a:pt x="495461" y="1702333"/>
                <a:pt x="485775" y="1704975"/>
              </a:cubicBezTo>
              <a:cubicBezTo>
                <a:pt x="460516" y="1711864"/>
                <a:pt x="434975" y="1717675"/>
                <a:pt x="409575" y="1724025"/>
              </a:cubicBezTo>
              <a:cubicBezTo>
                <a:pt x="390094" y="1728895"/>
                <a:pt x="352425" y="1743075"/>
                <a:pt x="352425" y="1743075"/>
              </a:cubicBezTo>
              <a:cubicBezTo>
                <a:pt x="302065" y="1776648"/>
                <a:pt x="334956" y="1759349"/>
                <a:pt x="247650" y="1781175"/>
              </a:cubicBezTo>
              <a:cubicBezTo>
                <a:pt x="231063" y="1785322"/>
                <a:pt x="216685" y="1796380"/>
                <a:pt x="200025" y="1800225"/>
              </a:cubicBezTo>
              <a:cubicBezTo>
                <a:pt x="175083" y="1805981"/>
                <a:pt x="149225" y="1806575"/>
                <a:pt x="123825" y="1809750"/>
              </a:cubicBezTo>
              <a:cubicBezTo>
                <a:pt x="101276" y="1817266"/>
                <a:pt x="70613" y="1828800"/>
                <a:pt x="47625" y="1828800"/>
              </a:cubicBezTo>
              <a:cubicBezTo>
                <a:pt x="34534" y="1828800"/>
                <a:pt x="22225" y="1822450"/>
                <a:pt x="9525" y="1819275"/>
              </a:cubicBezTo>
              <a:cubicBezTo>
                <a:pt x="6350" y="1809750"/>
                <a:pt x="0" y="1800740"/>
                <a:pt x="0" y="1790700"/>
              </a:cubicBezTo>
              <a:cubicBezTo>
                <a:pt x="0" y="1755631"/>
                <a:pt x="3431" y="1720460"/>
                <a:pt x="9525" y="1685925"/>
              </a:cubicBezTo>
              <a:lnTo>
                <a:pt x="38100" y="1600200"/>
              </a:lnTo>
              <a:lnTo>
                <a:pt x="57150" y="1543050"/>
              </a:lnTo>
              <a:cubicBezTo>
                <a:pt x="79513" y="1475962"/>
                <a:pt x="54815" y="1516748"/>
                <a:pt x="76200" y="1466850"/>
              </a:cubicBezTo>
              <a:cubicBezTo>
                <a:pt x="81793" y="1453799"/>
                <a:pt x="89657" y="1441801"/>
                <a:pt x="95250" y="1428750"/>
              </a:cubicBezTo>
              <a:cubicBezTo>
                <a:pt x="99205" y="1419522"/>
                <a:pt x="99899" y="1408952"/>
                <a:pt x="104775" y="1400175"/>
              </a:cubicBezTo>
              <a:cubicBezTo>
                <a:pt x="130337" y="1354163"/>
                <a:pt x="145296" y="1349269"/>
                <a:pt x="161925" y="1304925"/>
              </a:cubicBezTo>
              <a:cubicBezTo>
                <a:pt x="166522" y="1292668"/>
                <a:pt x="166853" y="1279082"/>
                <a:pt x="171450" y="1266825"/>
              </a:cubicBezTo>
              <a:cubicBezTo>
                <a:pt x="176436" y="1253530"/>
                <a:pt x="185514" y="1242020"/>
                <a:pt x="190500" y="1228725"/>
              </a:cubicBezTo>
              <a:cubicBezTo>
                <a:pt x="195097" y="1216468"/>
                <a:pt x="194868" y="1202657"/>
                <a:pt x="200025" y="1190625"/>
              </a:cubicBezTo>
              <a:cubicBezTo>
                <a:pt x="204534" y="1180103"/>
                <a:pt x="213008" y="1171758"/>
                <a:pt x="219075" y="1162050"/>
              </a:cubicBezTo>
              <a:cubicBezTo>
                <a:pt x="228887" y="1146351"/>
                <a:pt x="238873" y="1130725"/>
                <a:pt x="247650" y="1114425"/>
              </a:cubicBezTo>
              <a:cubicBezTo>
                <a:pt x="299128" y="1018823"/>
                <a:pt x="262181" y="1061794"/>
                <a:pt x="314325" y="1009650"/>
              </a:cubicBezTo>
              <a:lnTo>
                <a:pt x="333375" y="952500"/>
              </a:lnTo>
              <a:cubicBezTo>
                <a:pt x="337635" y="939721"/>
                <a:pt x="353326" y="934273"/>
                <a:pt x="361950" y="923925"/>
              </a:cubicBezTo>
              <a:cubicBezTo>
                <a:pt x="369279" y="915131"/>
                <a:pt x="375880" y="905589"/>
                <a:pt x="381000" y="895350"/>
              </a:cubicBezTo>
              <a:cubicBezTo>
                <a:pt x="385490" y="886370"/>
                <a:pt x="385649" y="875552"/>
                <a:pt x="390525" y="866775"/>
              </a:cubicBezTo>
              <a:cubicBezTo>
                <a:pt x="401644" y="846761"/>
                <a:pt x="415925" y="828675"/>
                <a:pt x="428625" y="809625"/>
              </a:cubicBezTo>
              <a:cubicBezTo>
                <a:pt x="490559" y="716724"/>
                <a:pt x="393548" y="861095"/>
                <a:pt x="476250" y="742950"/>
              </a:cubicBezTo>
              <a:cubicBezTo>
                <a:pt x="490017" y="723282"/>
                <a:pt x="523590" y="668968"/>
                <a:pt x="542925" y="647700"/>
              </a:cubicBezTo>
              <a:cubicBezTo>
                <a:pt x="564068" y="624443"/>
                <a:pt x="587375" y="603250"/>
                <a:pt x="609600" y="581025"/>
              </a:cubicBezTo>
              <a:cubicBezTo>
                <a:pt x="649756" y="540869"/>
                <a:pt x="604725" y="559350"/>
                <a:pt x="657225" y="514350"/>
              </a:cubicBezTo>
              <a:cubicBezTo>
                <a:pt x="668006" y="505109"/>
                <a:pt x="682625" y="501650"/>
                <a:pt x="695325" y="495300"/>
              </a:cubicBezTo>
              <a:cubicBezTo>
                <a:pt x="712064" y="445082"/>
                <a:pt x="693787" y="485716"/>
                <a:pt x="733425" y="438150"/>
              </a:cubicBezTo>
              <a:cubicBezTo>
                <a:pt x="773113" y="390525"/>
                <a:pt x="728663" y="425450"/>
                <a:pt x="781050" y="390525"/>
              </a:cubicBezTo>
              <a:cubicBezTo>
                <a:pt x="784225" y="381000"/>
                <a:pt x="785006" y="370304"/>
                <a:pt x="790575" y="361950"/>
              </a:cubicBezTo>
              <a:cubicBezTo>
                <a:pt x="811311" y="330845"/>
                <a:pt x="830841" y="331209"/>
                <a:pt x="857250" y="304800"/>
              </a:cubicBezTo>
              <a:cubicBezTo>
                <a:pt x="865345" y="296705"/>
                <a:pt x="867685" y="283763"/>
                <a:pt x="876300" y="276225"/>
              </a:cubicBezTo>
              <a:cubicBezTo>
                <a:pt x="916610" y="240954"/>
                <a:pt x="922778" y="241682"/>
                <a:pt x="962025" y="228600"/>
              </a:cubicBezTo>
              <a:cubicBezTo>
                <a:pt x="982807" y="166255"/>
                <a:pt x="953943" y="227445"/>
                <a:pt x="1000125" y="190500"/>
              </a:cubicBezTo>
              <a:cubicBezTo>
                <a:pt x="1009064" y="183349"/>
                <a:pt x="1010236" y="169076"/>
                <a:pt x="1019175" y="161925"/>
              </a:cubicBezTo>
              <a:cubicBezTo>
                <a:pt x="1027015" y="155653"/>
                <a:pt x="1038522" y="156355"/>
                <a:pt x="1047750" y="152400"/>
              </a:cubicBezTo>
              <a:cubicBezTo>
                <a:pt x="1060801" y="146807"/>
                <a:pt x="1073522" y="140395"/>
                <a:pt x="1085850" y="133350"/>
              </a:cubicBezTo>
              <a:cubicBezTo>
                <a:pt x="1108298" y="120523"/>
                <a:pt x="1132082" y="100327"/>
                <a:pt x="1152525" y="85725"/>
              </a:cubicBezTo>
              <a:cubicBezTo>
                <a:pt x="1161840" y="79071"/>
                <a:pt x="1170639" y="71324"/>
                <a:pt x="1181100" y="66675"/>
              </a:cubicBezTo>
              <a:cubicBezTo>
                <a:pt x="1199450" y="58520"/>
                <a:pt x="1219200" y="53975"/>
                <a:pt x="1238250" y="47625"/>
              </a:cubicBezTo>
              <a:lnTo>
                <a:pt x="1295400" y="28575"/>
              </a:lnTo>
              <a:lnTo>
                <a:pt x="1323975" y="19050"/>
              </a:lnTo>
              <a:cubicBezTo>
                <a:pt x="1333500" y="15875"/>
                <a:pt x="1342551" y="10434"/>
                <a:pt x="1352550" y="9525"/>
              </a:cubicBezTo>
              <a:lnTo>
                <a:pt x="1457325" y="0"/>
              </a:lnTo>
              <a:lnTo>
                <a:pt x="1819275" y="9525"/>
              </a:lnTo>
              <a:cubicBezTo>
                <a:pt x="2035121" y="19118"/>
                <a:pt x="1802385" y="12555"/>
                <a:pt x="1914525" y="28575"/>
              </a:cubicBezTo>
              <a:cubicBezTo>
                <a:pt x="1949242" y="33535"/>
                <a:pt x="1984375" y="34925"/>
                <a:pt x="2019300" y="38100"/>
              </a:cubicBezTo>
              <a:cubicBezTo>
                <a:pt x="2087813" y="60938"/>
                <a:pt x="2002254" y="33230"/>
                <a:pt x="2085975" y="57150"/>
              </a:cubicBezTo>
              <a:cubicBezTo>
                <a:pt x="2095629" y="59908"/>
                <a:pt x="2104810" y="64240"/>
                <a:pt x="2114550" y="66675"/>
              </a:cubicBezTo>
              <a:cubicBezTo>
                <a:pt x="2134390" y="71635"/>
                <a:pt x="2205702" y="81627"/>
                <a:pt x="2219325" y="95250"/>
              </a:cubicBezTo>
              <a:lnTo>
                <a:pt x="2238375" y="95250"/>
              </a:lnTo>
              <a:close/>
            </a:path>
          </a:pathLst>
        </a:custGeom>
        <a:pattFill prst="diagBrick">
          <a:fgClr>
            <a:srgbClr val="BEF96F"/>
          </a:fgClr>
          <a:bgClr>
            <a:srgbClr val="257945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36</xdr:col>
      <xdr:colOff>23203</xdr:colOff>
      <xdr:row>34</xdr:row>
      <xdr:rowOff>62662</xdr:rowOff>
    </xdr:from>
    <xdr:to>
      <xdr:col>90</xdr:col>
      <xdr:colOff>13676</xdr:colOff>
      <xdr:row>67</xdr:row>
      <xdr:rowOff>44938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67</xdr:col>
      <xdr:colOff>15670</xdr:colOff>
      <xdr:row>44</xdr:row>
      <xdr:rowOff>29847</xdr:rowOff>
    </xdr:from>
    <xdr:to>
      <xdr:col>87</xdr:col>
      <xdr:colOff>32923</xdr:colOff>
      <xdr:row>66</xdr:row>
      <xdr:rowOff>50843</xdr:rowOff>
    </xdr:to>
    <xdr:sp macro="" textlink="">
      <xdr:nvSpPr>
        <xdr:cNvPr id="14" name="Полилиния 13"/>
        <xdr:cNvSpPr/>
      </xdr:nvSpPr>
      <xdr:spPr>
        <a:xfrm flipH="1">
          <a:off x="4924708" y="3253693"/>
          <a:ext cx="1482638" cy="1632919"/>
        </a:xfrm>
        <a:custGeom>
          <a:avLst/>
          <a:gdLst>
            <a:gd name="connsiteX0" fmla="*/ 305807 w 1754397"/>
            <a:gd name="connsiteY0" fmla="*/ 1758827 h 1919403"/>
            <a:gd name="connsiteX1" fmla="*/ 1007 w 1754397"/>
            <a:gd name="connsiteY1" fmla="*/ 72902 h 1919403"/>
            <a:gd name="connsiteX2" fmla="*/ 210557 w 1754397"/>
            <a:gd name="connsiteY2" fmla="*/ 339602 h 1919403"/>
            <a:gd name="connsiteX3" fmla="*/ 296282 w 1754397"/>
            <a:gd name="connsiteY3" fmla="*/ 653927 h 1919403"/>
            <a:gd name="connsiteX4" fmla="*/ 420107 w 1754397"/>
            <a:gd name="connsiteY4" fmla="*/ 1044452 h 1919403"/>
            <a:gd name="connsiteX5" fmla="*/ 467732 w 1754397"/>
            <a:gd name="connsiteY5" fmla="*/ 1425452 h 1919403"/>
            <a:gd name="connsiteX6" fmla="*/ 496307 w 1754397"/>
            <a:gd name="connsiteY6" fmla="*/ 1854077 h 1919403"/>
            <a:gd name="connsiteX7" fmla="*/ 515357 w 1754397"/>
            <a:gd name="connsiteY7" fmla="*/ 1454027 h 1919403"/>
            <a:gd name="connsiteX8" fmla="*/ 572507 w 1754397"/>
            <a:gd name="connsiteY8" fmla="*/ 1025402 h 1919403"/>
            <a:gd name="connsiteX9" fmla="*/ 734432 w 1754397"/>
            <a:gd name="connsiteY9" fmla="*/ 1111127 h 1919403"/>
            <a:gd name="connsiteX10" fmla="*/ 877307 w 1754397"/>
            <a:gd name="connsiteY10" fmla="*/ 1263527 h 1919403"/>
            <a:gd name="connsiteX11" fmla="*/ 1086857 w 1754397"/>
            <a:gd name="connsiteY11" fmla="*/ 1425452 h 1919403"/>
            <a:gd name="connsiteX12" fmla="*/ 1258307 w 1754397"/>
            <a:gd name="connsiteY12" fmla="*/ 1577852 h 1919403"/>
            <a:gd name="connsiteX13" fmla="*/ 1572632 w 1754397"/>
            <a:gd name="connsiteY13" fmla="*/ 1806452 h 1919403"/>
            <a:gd name="connsiteX14" fmla="*/ 982082 w 1754397"/>
            <a:gd name="connsiteY14" fmla="*/ 1673102 h 1919403"/>
            <a:gd name="connsiteX15" fmla="*/ 1372607 w 1754397"/>
            <a:gd name="connsiteY15" fmla="*/ 1358777 h 1919403"/>
            <a:gd name="connsiteX16" fmla="*/ 1696457 w 1754397"/>
            <a:gd name="connsiteY16" fmla="*/ 1454027 h 1919403"/>
            <a:gd name="connsiteX17" fmla="*/ 1705982 w 1754397"/>
            <a:gd name="connsiteY17" fmla="*/ 1673102 h 1919403"/>
            <a:gd name="connsiteX18" fmla="*/ 1201157 w 1754397"/>
            <a:gd name="connsiteY18" fmla="*/ 1854077 h 1919403"/>
            <a:gd name="connsiteX19" fmla="*/ 620132 w 1754397"/>
            <a:gd name="connsiteY19" fmla="*/ 1863602 h 1919403"/>
            <a:gd name="connsiteX20" fmla="*/ 305807 w 1754397"/>
            <a:gd name="connsiteY20" fmla="*/ 1758827 h 19194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754397" h="1919403">
              <a:moveTo>
                <a:pt x="305807" y="1758827"/>
              </a:moveTo>
              <a:cubicBezTo>
                <a:pt x="202620" y="1460377"/>
                <a:pt x="16882" y="309439"/>
                <a:pt x="1007" y="72902"/>
              </a:cubicBezTo>
              <a:cubicBezTo>
                <a:pt x="-14868" y="-163635"/>
                <a:pt x="161345" y="242765"/>
                <a:pt x="210557" y="339602"/>
              </a:cubicBezTo>
              <a:cubicBezTo>
                <a:pt x="259769" y="436439"/>
                <a:pt x="261357" y="536452"/>
                <a:pt x="296282" y="653927"/>
              </a:cubicBezTo>
              <a:cubicBezTo>
                <a:pt x="331207" y="771402"/>
                <a:pt x="391532" y="915865"/>
                <a:pt x="420107" y="1044452"/>
              </a:cubicBezTo>
              <a:cubicBezTo>
                <a:pt x="448682" y="1173039"/>
                <a:pt x="455032" y="1290514"/>
                <a:pt x="467732" y="1425452"/>
              </a:cubicBezTo>
              <a:cubicBezTo>
                <a:pt x="480432" y="1560389"/>
                <a:pt x="488370" y="1849315"/>
                <a:pt x="496307" y="1854077"/>
              </a:cubicBezTo>
              <a:cubicBezTo>
                <a:pt x="504245" y="1858840"/>
                <a:pt x="502657" y="1592139"/>
                <a:pt x="515357" y="1454027"/>
              </a:cubicBezTo>
              <a:cubicBezTo>
                <a:pt x="528057" y="1315915"/>
                <a:pt x="535995" y="1082552"/>
                <a:pt x="572507" y="1025402"/>
              </a:cubicBezTo>
              <a:cubicBezTo>
                <a:pt x="609020" y="968252"/>
                <a:pt x="683632" y="1071440"/>
                <a:pt x="734432" y="1111127"/>
              </a:cubicBezTo>
              <a:cubicBezTo>
                <a:pt x="785232" y="1150814"/>
                <a:pt x="818570" y="1211140"/>
                <a:pt x="877307" y="1263527"/>
              </a:cubicBezTo>
              <a:cubicBezTo>
                <a:pt x="936044" y="1315914"/>
                <a:pt x="1023357" y="1373065"/>
                <a:pt x="1086857" y="1425452"/>
              </a:cubicBezTo>
              <a:cubicBezTo>
                <a:pt x="1150357" y="1477839"/>
                <a:pt x="1177345" y="1514352"/>
                <a:pt x="1258307" y="1577852"/>
              </a:cubicBezTo>
              <a:cubicBezTo>
                <a:pt x="1339269" y="1641352"/>
                <a:pt x="1618670" y="1790577"/>
                <a:pt x="1572632" y="1806452"/>
              </a:cubicBezTo>
              <a:cubicBezTo>
                <a:pt x="1526595" y="1822327"/>
                <a:pt x="1015420" y="1747714"/>
                <a:pt x="982082" y="1673102"/>
              </a:cubicBezTo>
              <a:cubicBezTo>
                <a:pt x="948745" y="1598489"/>
                <a:pt x="1253545" y="1395289"/>
                <a:pt x="1372607" y="1358777"/>
              </a:cubicBezTo>
              <a:cubicBezTo>
                <a:pt x="1491669" y="1322265"/>
                <a:pt x="1640895" y="1401640"/>
                <a:pt x="1696457" y="1454027"/>
              </a:cubicBezTo>
              <a:cubicBezTo>
                <a:pt x="1752019" y="1506414"/>
                <a:pt x="1788532" y="1606427"/>
                <a:pt x="1705982" y="1673102"/>
              </a:cubicBezTo>
              <a:cubicBezTo>
                <a:pt x="1623432" y="1739777"/>
                <a:pt x="1382132" y="1822327"/>
                <a:pt x="1201157" y="1854077"/>
              </a:cubicBezTo>
              <a:cubicBezTo>
                <a:pt x="1020182" y="1885827"/>
                <a:pt x="767769" y="1882652"/>
                <a:pt x="620132" y="1863602"/>
              </a:cubicBezTo>
              <a:cubicBezTo>
                <a:pt x="472495" y="1844552"/>
                <a:pt x="408994" y="2057277"/>
                <a:pt x="305807" y="1758827"/>
              </a:cubicBezTo>
              <a:close/>
            </a:path>
          </a:pathLst>
        </a:custGeom>
        <a:pattFill prst="pct5">
          <a:fgClr>
            <a:schemeClr val="accent1"/>
          </a:fgClr>
          <a:bgClr>
            <a:srgbClr val="12E81C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>
    <xdr:from>
      <xdr:col>11</xdr:col>
      <xdr:colOff>31750</xdr:colOff>
      <xdr:row>14</xdr:row>
      <xdr:rowOff>1</xdr:rowOff>
    </xdr:from>
    <xdr:to>
      <xdr:col>25</xdr:col>
      <xdr:colOff>41272</xdr:colOff>
      <xdr:row>36</xdr:row>
      <xdr:rowOff>47626</xdr:rowOff>
    </xdr:to>
    <xdr:sp macro="" textlink="">
      <xdr:nvSpPr>
        <xdr:cNvPr id="15" name="Полилиния 14"/>
        <xdr:cNvSpPr/>
      </xdr:nvSpPr>
      <xdr:spPr>
        <a:xfrm>
          <a:off x="869950" y="1066801"/>
          <a:ext cx="1076322" cy="1724025"/>
        </a:xfrm>
        <a:custGeom>
          <a:avLst/>
          <a:gdLst>
            <a:gd name="connsiteX0" fmla="*/ 305807 w 1754397"/>
            <a:gd name="connsiteY0" fmla="*/ 1758827 h 1919403"/>
            <a:gd name="connsiteX1" fmla="*/ 1007 w 1754397"/>
            <a:gd name="connsiteY1" fmla="*/ 72902 h 1919403"/>
            <a:gd name="connsiteX2" fmla="*/ 210557 w 1754397"/>
            <a:gd name="connsiteY2" fmla="*/ 339602 h 1919403"/>
            <a:gd name="connsiteX3" fmla="*/ 296282 w 1754397"/>
            <a:gd name="connsiteY3" fmla="*/ 653927 h 1919403"/>
            <a:gd name="connsiteX4" fmla="*/ 420107 w 1754397"/>
            <a:gd name="connsiteY4" fmla="*/ 1044452 h 1919403"/>
            <a:gd name="connsiteX5" fmla="*/ 467732 w 1754397"/>
            <a:gd name="connsiteY5" fmla="*/ 1425452 h 1919403"/>
            <a:gd name="connsiteX6" fmla="*/ 496307 w 1754397"/>
            <a:gd name="connsiteY6" fmla="*/ 1854077 h 1919403"/>
            <a:gd name="connsiteX7" fmla="*/ 515357 w 1754397"/>
            <a:gd name="connsiteY7" fmla="*/ 1454027 h 1919403"/>
            <a:gd name="connsiteX8" fmla="*/ 572507 w 1754397"/>
            <a:gd name="connsiteY8" fmla="*/ 1025402 h 1919403"/>
            <a:gd name="connsiteX9" fmla="*/ 734432 w 1754397"/>
            <a:gd name="connsiteY9" fmla="*/ 1111127 h 1919403"/>
            <a:gd name="connsiteX10" fmla="*/ 877307 w 1754397"/>
            <a:gd name="connsiteY10" fmla="*/ 1263527 h 1919403"/>
            <a:gd name="connsiteX11" fmla="*/ 1086857 w 1754397"/>
            <a:gd name="connsiteY11" fmla="*/ 1425452 h 1919403"/>
            <a:gd name="connsiteX12" fmla="*/ 1258307 w 1754397"/>
            <a:gd name="connsiteY12" fmla="*/ 1577852 h 1919403"/>
            <a:gd name="connsiteX13" fmla="*/ 1572632 w 1754397"/>
            <a:gd name="connsiteY13" fmla="*/ 1806452 h 1919403"/>
            <a:gd name="connsiteX14" fmla="*/ 982082 w 1754397"/>
            <a:gd name="connsiteY14" fmla="*/ 1673102 h 1919403"/>
            <a:gd name="connsiteX15" fmla="*/ 1372607 w 1754397"/>
            <a:gd name="connsiteY15" fmla="*/ 1358777 h 1919403"/>
            <a:gd name="connsiteX16" fmla="*/ 1696457 w 1754397"/>
            <a:gd name="connsiteY16" fmla="*/ 1454027 h 1919403"/>
            <a:gd name="connsiteX17" fmla="*/ 1705982 w 1754397"/>
            <a:gd name="connsiteY17" fmla="*/ 1673102 h 1919403"/>
            <a:gd name="connsiteX18" fmla="*/ 1201157 w 1754397"/>
            <a:gd name="connsiteY18" fmla="*/ 1854077 h 1919403"/>
            <a:gd name="connsiteX19" fmla="*/ 620132 w 1754397"/>
            <a:gd name="connsiteY19" fmla="*/ 1863602 h 1919403"/>
            <a:gd name="connsiteX20" fmla="*/ 305807 w 1754397"/>
            <a:gd name="connsiteY20" fmla="*/ 1758827 h 19194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754397" h="1919403">
              <a:moveTo>
                <a:pt x="305807" y="1758827"/>
              </a:moveTo>
              <a:cubicBezTo>
                <a:pt x="202620" y="1460377"/>
                <a:pt x="16882" y="309439"/>
                <a:pt x="1007" y="72902"/>
              </a:cubicBezTo>
              <a:cubicBezTo>
                <a:pt x="-14868" y="-163635"/>
                <a:pt x="161345" y="242765"/>
                <a:pt x="210557" y="339602"/>
              </a:cubicBezTo>
              <a:cubicBezTo>
                <a:pt x="259769" y="436439"/>
                <a:pt x="261357" y="536452"/>
                <a:pt x="296282" y="653927"/>
              </a:cubicBezTo>
              <a:cubicBezTo>
                <a:pt x="331207" y="771402"/>
                <a:pt x="391532" y="915865"/>
                <a:pt x="420107" y="1044452"/>
              </a:cubicBezTo>
              <a:cubicBezTo>
                <a:pt x="448682" y="1173039"/>
                <a:pt x="455032" y="1290514"/>
                <a:pt x="467732" y="1425452"/>
              </a:cubicBezTo>
              <a:cubicBezTo>
                <a:pt x="480432" y="1560389"/>
                <a:pt x="488370" y="1849315"/>
                <a:pt x="496307" y="1854077"/>
              </a:cubicBezTo>
              <a:cubicBezTo>
                <a:pt x="504245" y="1858840"/>
                <a:pt x="502657" y="1592139"/>
                <a:pt x="515357" y="1454027"/>
              </a:cubicBezTo>
              <a:cubicBezTo>
                <a:pt x="528057" y="1315915"/>
                <a:pt x="535995" y="1082552"/>
                <a:pt x="572507" y="1025402"/>
              </a:cubicBezTo>
              <a:cubicBezTo>
                <a:pt x="609020" y="968252"/>
                <a:pt x="683632" y="1071440"/>
                <a:pt x="734432" y="1111127"/>
              </a:cubicBezTo>
              <a:cubicBezTo>
                <a:pt x="785232" y="1150814"/>
                <a:pt x="818570" y="1211140"/>
                <a:pt x="877307" y="1263527"/>
              </a:cubicBezTo>
              <a:cubicBezTo>
                <a:pt x="936044" y="1315914"/>
                <a:pt x="1023357" y="1373065"/>
                <a:pt x="1086857" y="1425452"/>
              </a:cubicBezTo>
              <a:cubicBezTo>
                <a:pt x="1150357" y="1477839"/>
                <a:pt x="1177345" y="1514352"/>
                <a:pt x="1258307" y="1577852"/>
              </a:cubicBezTo>
              <a:cubicBezTo>
                <a:pt x="1339269" y="1641352"/>
                <a:pt x="1618670" y="1790577"/>
                <a:pt x="1572632" y="1806452"/>
              </a:cubicBezTo>
              <a:cubicBezTo>
                <a:pt x="1526595" y="1822327"/>
                <a:pt x="1015420" y="1747714"/>
                <a:pt x="982082" y="1673102"/>
              </a:cubicBezTo>
              <a:cubicBezTo>
                <a:pt x="948745" y="1598489"/>
                <a:pt x="1253545" y="1395289"/>
                <a:pt x="1372607" y="1358777"/>
              </a:cubicBezTo>
              <a:cubicBezTo>
                <a:pt x="1491669" y="1322265"/>
                <a:pt x="1640895" y="1401640"/>
                <a:pt x="1696457" y="1454027"/>
              </a:cubicBezTo>
              <a:cubicBezTo>
                <a:pt x="1752019" y="1506414"/>
                <a:pt x="1788532" y="1606427"/>
                <a:pt x="1705982" y="1673102"/>
              </a:cubicBezTo>
              <a:cubicBezTo>
                <a:pt x="1623432" y="1739777"/>
                <a:pt x="1382132" y="1822327"/>
                <a:pt x="1201157" y="1854077"/>
              </a:cubicBezTo>
              <a:cubicBezTo>
                <a:pt x="1020182" y="1885827"/>
                <a:pt x="767769" y="1882652"/>
                <a:pt x="620132" y="1863602"/>
              </a:cubicBezTo>
              <a:cubicBezTo>
                <a:pt x="472495" y="1844552"/>
                <a:pt x="408994" y="2057277"/>
                <a:pt x="305807" y="1758827"/>
              </a:cubicBezTo>
              <a:close/>
            </a:path>
          </a:pathLst>
        </a:custGeom>
        <a:pattFill prst="pct5">
          <a:fgClr>
            <a:schemeClr val="accent1"/>
          </a:fgClr>
          <a:bgClr>
            <a:srgbClr val="12E81C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91733</xdr:colOff>
      <xdr:row>1</xdr:row>
      <xdr:rowOff>98289</xdr:rowOff>
    </xdr:from>
    <xdr:to>
      <xdr:col>15</xdr:col>
      <xdr:colOff>386717</xdr:colOff>
      <xdr:row>22</xdr:row>
      <xdr:rowOff>185131</xdr:rowOff>
    </xdr:to>
    <xdr:pic>
      <xdr:nvPicPr>
        <xdr:cNvPr id="2" name="Рисунок 1" descr="http://www.img.gazeta-a.ru/pdd/25/25_1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ackgroundRemoval t="0" b="100000" l="0" r="98750">
                      <a14:foregroundMark x1="22083" y1="25000" x2="22083" y2="41118"/>
                      <a14:foregroundMark x1="24375" y1="30921" x2="21875" y2="41118"/>
                      <a14:foregroundMark x1="21875" y1="25987" x2="22083" y2="40789"/>
                      <a14:foregroundMark x1="22500" y1="33553" x2="22083" y2="40789"/>
                      <a14:foregroundMark x1="17917" y1="30592" x2="17917" y2="30592"/>
                      <a14:foregroundMark x1="17917" y1="31908" x2="17917" y2="31908"/>
                      <a14:foregroundMark x1="17917" y1="32895" x2="17917" y2="32895"/>
                      <a14:foregroundMark x1="17917" y1="33553" x2="17917" y2="33553"/>
                      <a14:foregroundMark x1="17917" y1="34539" x2="17917" y2="34539"/>
                      <a14:backgroundMark x1="43750" y1="658" x2="44167" y2="4276"/>
                      <a14:backgroundMark x1="43958" y1="1645" x2="43958" y2="19079"/>
                      <a14:backgroundMark x1="43958" y1="19079" x2="56042" y2="19408"/>
                      <a14:backgroundMark x1="56042" y1="19408" x2="56250" y2="0"/>
                      <a14:backgroundMark x1="43333" y1="658" x2="52292" y2="0"/>
                      <a14:backgroundMark x1="18750" y1="25329" x2="22083" y2="25329"/>
                      <a14:backgroundMark x1="18542" y1="25329" x2="18542" y2="25329"/>
                      <a14:backgroundMark x1="18333" y1="35855" x2="18333" y2="35855"/>
                      <a14:backgroundMark x1="21875" y1="35526" x2="21875" y2="35526"/>
                      <a14:backgroundMark x1="18333" y1="35197" x2="22083" y2="35526"/>
                      <a14:backgroundMark x1="22083" y1="35197" x2="21667" y2="25000"/>
                      <a14:backgroundMark x1="21458" y1="25000" x2="18542" y2="25000"/>
                      <a14:backgroundMark x1="18542" y1="25329" x2="18333" y2="3519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 b="22369"/>
        <a:stretch/>
      </xdr:blipFill>
      <xdr:spPr bwMode="auto">
        <a:xfrm>
          <a:off x="701333" y="288789"/>
          <a:ext cx="7810209" cy="3858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552451</xdr:colOff>
      <xdr:row>1</xdr:row>
      <xdr:rowOff>138284</xdr:rowOff>
    </xdr:from>
    <xdr:to>
      <xdr:col>8</xdr:col>
      <xdr:colOff>135219</xdr:colOff>
      <xdr:row>5</xdr:row>
      <xdr:rowOff>19050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 xmlns="">
                <a14:imgLayer r:embed="rId4">
                  <a14:imgEffect>
                    <a14:backgroundRemoval t="0" b="100000" l="602" r="98193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81401" y="328784"/>
          <a:ext cx="411443" cy="480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873363</xdr:colOff>
      <xdr:row>8</xdr:row>
      <xdr:rowOff>99248</xdr:rowOff>
    </xdr:from>
    <xdr:to>
      <xdr:col>5</xdr:col>
      <xdr:colOff>18963</xdr:colOff>
      <xdr:row>16</xdr:row>
      <xdr:rowOff>115985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 xmlns="">
                <a14:imgLayer r:embed="rId6">
                  <a14:imgEffect>
                    <a14:backgroundRemoval t="0" b="100000" l="5556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2563" y="1461323"/>
          <a:ext cx="345750" cy="147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340178</xdr:colOff>
      <xdr:row>2</xdr:row>
      <xdr:rowOff>22678</xdr:rowOff>
    </xdr:from>
    <xdr:to>
      <xdr:col>25</xdr:col>
      <xdr:colOff>215446</xdr:colOff>
      <xdr:row>22</xdr:row>
      <xdr:rowOff>147411</xdr:rowOff>
    </xdr:to>
    <xdr:sp macro="" textlink="">
      <xdr:nvSpPr>
        <xdr:cNvPr id="5" name="TextBox 4"/>
        <xdr:cNvSpPr txBox="1"/>
      </xdr:nvSpPr>
      <xdr:spPr>
        <a:xfrm>
          <a:off x="9411607" y="408214"/>
          <a:ext cx="4773839" cy="37533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uk-UA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Лист «перехрестя»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Змоделювати роботу світлофора на перехресті. У світлофора  існує два режими: день і ніч. </a:t>
          </a:r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Днем червоний (зелений) горить 30 секунд, потім 5 секунд горить жовтий, потім знову 30 секунд горить зелений (червоний). Перша смуга прокрутки моделює денний режим світлофора . Її мінімальне значення дорівнює одиниці, а максимальне - 65. Крок бігунка дорівнює одиниці, тобто одній секунді.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>
              <a:effectLst/>
            </a:rPr>
            <a:t> </a:t>
          </a:r>
          <a:br>
            <a:rPr lang="ru-RU">
              <a:effectLst/>
            </a:rPr>
          </a:br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Нічний режим моделює друга смуга прокрутки. Параметри у неї аналогічні першій смузі, тільки жовте світло блимає, в першому положенні бігунка жовтий включений, у другому - вимкнений, в третьому включений і так далі </a:t>
          </a:r>
          <a:r>
            <a:rPr lang="ru-RU">
              <a:effectLst/>
            </a:rPr>
            <a:t/>
          </a:r>
          <a:br>
            <a:rPr lang="ru-RU">
              <a:effectLst/>
            </a:rPr>
          </a:br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Перемикання між режимами день-ніч здійснюється за допомогою елементів управління "Перемикач"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38600</xdr:colOff>
      <xdr:row>13</xdr:row>
      <xdr:rowOff>228099</xdr:rowOff>
    </xdr:from>
    <xdr:to>
      <xdr:col>14</xdr:col>
      <xdr:colOff>202531</xdr:colOff>
      <xdr:row>19</xdr:row>
      <xdr:rowOff>9023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20053</xdr:colOff>
      <xdr:row>1</xdr:row>
      <xdr:rowOff>66675</xdr:rowOff>
    </xdr:from>
    <xdr:to>
      <xdr:col>14</xdr:col>
      <xdr:colOff>210553</xdr:colOff>
      <xdr:row>13</xdr:row>
      <xdr:rowOff>320842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601580</xdr:colOff>
      <xdr:row>13</xdr:row>
      <xdr:rowOff>210553</xdr:rowOff>
    </xdr:from>
    <xdr:to>
      <xdr:col>14</xdr:col>
      <xdr:colOff>200528</xdr:colOff>
      <xdr:row>15</xdr:row>
      <xdr:rowOff>391027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70184</xdr:colOff>
      <xdr:row>1</xdr:row>
      <xdr:rowOff>40105</xdr:rowOff>
    </xdr:from>
    <xdr:to>
      <xdr:col>2</xdr:col>
      <xdr:colOff>711868</xdr:colOff>
      <xdr:row>2</xdr:row>
      <xdr:rowOff>140368</xdr:rowOff>
    </xdr:to>
    <xdr:sp macro="" textlink="">
      <xdr:nvSpPr>
        <xdr:cNvPr id="6" name="TextBox 5"/>
        <xdr:cNvSpPr txBox="1"/>
      </xdr:nvSpPr>
      <xdr:spPr>
        <a:xfrm>
          <a:off x="679784" y="230605"/>
          <a:ext cx="1146509" cy="2907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Среднедневная доля </a:t>
          </a:r>
        </a:p>
      </xdr:txBody>
    </xdr:sp>
    <xdr:clientData/>
  </xdr:twoCellAnchor>
  <xdr:twoCellAnchor>
    <xdr:from>
      <xdr:col>15</xdr:col>
      <xdr:colOff>10027</xdr:colOff>
      <xdr:row>1</xdr:row>
      <xdr:rowOff>140368</xdr:rowOff>
    </xdr:from>
    <xdr:to>
      <xdr:col>20</xdr:col>
      <xdr:colOff>511342</xdr:colOff>
      <xdr:row>14</xdr:row>
      <xdr:rowOff>140368</xdr:rowOff>
    </xdr:to>
    <xdr:sp macro="" textlink="">
      <xdr:nvSpPr>
        <xdr:cNvPr id="3" name="TextBox 2"/>
        <xdr:cNvSpPr txBox="1"/>
      </xdr:nvSpPr>
      <xdr:spPr>
        <a:xfrm>
          <a:off x="9675395" y="330868"/>
          <a:ext cx="3559342" cy="3779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0"/>
            </a:spcAft>
          </a:pPr>
          <a:r>
            <a:rPr lang="ru-RU" sz="1100" b="1" i="1">
              <a:effectLst/>
              <a:latin typeface="Times New Roman"/>
              <a:ea typeface="Times New Roman"/>
            </a:rPr>
            <a:t>Лист «среднедневная доля»</a:t>
          </a:r>
          <a:endParaRPr lang="ru-RU" sz="11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ru-RU" sz="1100">
              <a:effectLst/>
              <a:latin typeface="Times New Roman"/>
              <a:ea typeface="Times New Roman"/>
            </a:rPr>
            <a:t> На листе «исследования» находятся данные исследования интернет- аудитории Украины за 2013 год за каждый месяц.Вычисляются для наиболее популярных сайтов среднедневная доля  и месячный охват.Требуется построить на листе «среднедневная доля» динамическую круговую диаграмму, показывающую помесячно показатель среднедневной доли каждого сайта. Месяц выбирается при помощи бегунка полосы прокрутки </a:t>
          </a:r>
          <a:r>
            <a:rPr lang="ru-RU">
              <a:effectLst/>
            </a:rPr>
            <a:t>  </a:t>
          </a:r>
          <a:br>
            <a:rPr lang="ru-RU">
              <a:effectLst/>
            </a:rPr>
          </a:br>
          <a:r>
            <a:rPr lang="ru-RU" sz="1100">
              <a:effectLst/>
              <a:latin typeface="Times New Roman"/>
              <a:ea typeface="Times New Roman"/>
            </a:rPr>
            <a:t>Показатель января 2014 года выбран как максимальное значение из всех показателей 12 месяцев. ( Оптимистический прогноз).</a:t>
          </a:r>
        </a:p>
        <a:p>
          <a:pPr>
            <a:spcAft>
              <a:spcPts val="0"/>
            </a:spcAft>
          </a:pPr>
          <a:r>
            <a:rPr lang="ru-RU" sz="1100">
              <a:effectLst/>
              <a:latin typeface="Times New Roman"/>
              <a:ea typeface="Times New Roman"/>
            </a:rPr>
            <a:t>Под круговой диаграммой находится диаграмма ( или две? </a:t>
          </a:r>
          <a:r>
            <a:rPr lang="ru-RU" sz="1100">
              <a:effectLst/>
              <a:latin typeface="Times New Roman"/>
              <a:ea typeface="Times New Roman"/>
              <a:sym typeface="Wingdings"/>
            </a:rPr>
            <a:t></a:t>
          </a:r>
          <a:r>
            <a:rPr lang="ru-RU" sz="1100">
              <a:effectLst/>
              <a:latin typeface="Times New Roman"/>
              <a:ea typeface="Times New Roman"/>
            </a:rPr>
            <a:t>), которая отражает изменение суммы показателей среднедневной доли помесячно.  Месяц, выбранный бегунком, выделяется красным и вверху выделенного столбца появляется числовое значение ( подпись данных).</a:t>
          </a:r>
        </a:p>
        <a:p>
          <a:pPr>
            <a:spcAft>
              <a:spcPts val="0"/>
            </a:spcAft>
          </a:pPr>
          <a:r>
            <a:rPr lang="ru-RU" sz="1100">
              <a:effectLst/>
              <a:latin typeface="Times New Roman"/>
              <a:ea typeface="Times New Roman"/>
            </a:rPr>
            <a:t/>
          </a:r>
          <a:br>
            <a:rPr lang="ru-RU" sz="1100">
              <a:effectLst/>
              <a:latin typeface="Times New Roman"/>
              <a:ea typeface="Times New Roman"/>
            </a:rPr>
          </a:br>
          <a:r>
            <a:rPr lang="ru-RU" sz="1100">
              <a:effectLst/>
              <a:latin typeface="Times New Roman"/>
              <a:ea typeface="Times New Roman"/>
            </a:rPr>
            <a:t>Управляя бегунком, можно наблюдать вращение диаграммы и движение красного столбца.</a:t>
          </a:r>
        </a:p>
        <a:p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</xdr:row>
      <xdr:rowOff>104775</xdr:rowOff>
    </xdr:from>
    <xdr:to>
      <xdr:col>19</xdr:col>
      <xdr:colOff>600075</xdr:colOff>
      <xdr:row>19</xdr:row>
      <xdr:rowOff>123825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571500</xdr:colOff>
      <xdr:row>24</xdr:row>
      <xdr:rowOff>4762</xdr:rowOff>
    </xdr:from>
    <xdr:to>
      <xdr:col>18</xdr:col>
      <xdr:colOff>266700</xdr:colOff>
      <xdr:row>38</xdr:row>
      <xdr:rowOff>80962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323850</xdr:colOff>
      <xdr:row>2</xdr:row>
      <xdr:rowOff>85725</xdr:rowOff>
    </xdr:from>
    <xdr:to>
      <xdr:col>20</xdr:col>
      <xdr:colOff>123825</xdr:colOff>
      <xdr:row>12</xdr:row>
      <xdr:rowOff>85725</xdr:rowOff>
    </xdr:to>
    <xdr:sp macro="" textlink="">
      <xdr:nvSpPr>
        <xdr:cNvPr id="5" name="Полилиния 4"/>
        <xdr:cNvSpPr/>
      </xdr:nvSpPr>
      <xdr:spPr>
        <a:xfrm>
          <a:off x="10077450" y="466725"/>
          <a:ext cx="2238375" cy="1905000"/>
        </a:xfrm>
        <a:custGeom>
          <a:avLst/>
          <a:gdLst>
            <a:gd name="connsiteX0" fmla="*/ 2238375 w 2238375"/>
            <a:gd name="connsiteY0" fmla="*/ 95250 h 1905000"/>
            <a:gd name="connsiteX1" fmla="*/ 2095500 w 2238375"/>
            <a:gd name="connsiteY1" fmla="*/ 104775 h 1905000"/>
            <a:gd name="connsiteX2" fmla="*/ 2028825 w 2238375"/>
            <a:gd name="connsiteY2" fmla="*/ 123825 h 1905000"/>
            <a:gd name="connsiteX3" fmla="*/ 2009775 w 2238375"/>
            <a:gd name="connsiteY3" fmla="*/ 152400 h 1905000"/>
            <a:gd name="connsiteX4" fmla="*/ 1981200 w 2238375"/>
            <a:gd name="connsiteY4" fmla="*/ 161925 h 1905000"/>
            <a:gd name="connsiteX5" fmla="*/ 1914525 w 2238375"/>
            <a:gd name="connsiteY5" fmla="*/ 190500 h 1905000"/>
            <a:gd name="connsiteX6" fmla="*/ 1857375 w 2238375"/>
            <a:gd name="connsiteY6" fmla="*/ 209550 h 1905000"/>
            <a:gd name="connsiteX7" fmla="*/ 1828800 w 2238375"/>
            <a:gd name="connsiteY7" fmla="*/ 219075 h 1905000"/>
            <a:gd name="connsiteX8" fmla="*/ 1771650 w 2238375"/>
            <a:gd name="connsiteY8" fmla="*/ 247650 h 1905000"/>
            <a:gd name="connsiteX9" fmla="*/ 1733550 w 2238375"/>
            <a:gd name="connsiteY9" fmla="*/ 266700 h 1905000"/>
            <a:gd name="connsiteX10" fmla="*/ 1676400 w 2238375"/>
            <a:gd name="connsiteY10" fmla="*/ 276225 h 1905000"/>
            <a:gd name="connsiteX11" fmla="*/ 1638300 w 2238375"/>
            <a:gd name="connsiteY11" fmla="*/ 285750 h 1905000"/>
            <a:gd name="connsiteX12" fmla="*/ 1581150 w 2238375"/>
            <a:gd name="connsiteY12" fmla="*/ 304800 h 1905000"/>
            <a:gd name="connsiteX13" fmla="*/ 1524000 w 2238375"/>
            <a:gd name="connsiteY13" fmla="*/ 352425 h 1905000"/>
            <a:gd name="connsiteX14" fmla="*/ 1466850 w 2238375"/>
            <a:gd name="connsiteY14" fmla="*/ 390525 h 1905000"/>
            <a:gd name="connsiteX15" fmla="*/ 1438275 w 2238375"/>
            <a:gd name="connsiteY15" fmla="*/ 409575 h 1905000"/>
            <a:gd name="connsiteX16" fmla="*/ 1400175 w 2238375"/>
            <a:gd name="connsiteY16" fmla="*/ 438150 h 1905000"/>
            <a:gd name="connsiteX17" fmla="*/ 1343025 w 2238375"/>
            <a:gd name="connsiteY17" fmla="*/ 457200 h 1905000"/>
            <a:gd name="connsiteX18" fmla="*/ 1314450 w 2238375"/>
            <a:gd name="connsiteY18" fmla="*/ 466725 h 1905000"/>
            <a:gd name="connsiteX19" fmla="*/ 1285875 w 2238375"/>
            <a:gd name="connsiteY19" fmla="*/ 476250 h 1905000"/>
            <a:gd name="connsiteX20" fmla="*/ 1200150 w 2238375"/>
            <a:gd name="connsiteY20" fmla="*/ 542925 h 1905000"/>
            <a:gd name="connsiteX21" fmla="*/ 1171575 w 2238375"/>
            <a:gd name="connsiteY21" fmla="*/ 552450 h 1905000"/>
            <a:gd name="connsiteX22" fmla="*/ 1114425 w 2238375"/>
            <a:gd name="connsiteY22" fmla="*/ 590550 h 1905000"/>
            <a:gd name="connsiteX23" fmla="*/ 1085850 w 2238375"/>
            <a:gd name="connsiteY23" fmla="*/ 609600 h 1905000"/>
            <a:gd name="connsiteX24" fmla="*/ 1028700 w 2238375"/>
            <a:gd name="connsiteY24" fmla="*/ 628650 h 1905000"/>
            <a:gd name="connsiteX25" fmla="*/ 1000125 w 2238375"/>
            <a:gd name="connsiteY25" fmla="*/ 638175 h 1905000"/>
            <a:gd name="connsiteX26" fmla="*/ 971550 w 2238375"/>
            <a:gd name="connsiteY26" fmla="*/ 657225 h 1905000"/>
            <a:gd name="connsiteX27" fmla="*/ 933450 w 2238375"/>
            <a:gd name="connsiteY27" fmla="*/ 695325 h 1905000"/>
            <a:gd name="connsiteX28" fmla="*/ 876300 w 2238375"/>
            <a:gd name="connsiteY28" fmla="*/ 714375 h 1905000"/>
            <a:gd name="connsiteX29" fmla="*/ 866775 w 2238375"/>
            <a:gd name="connsiteY29" fmla="*/ 781050 h 1905000"/>
            <a:gd name="connsiteX30" fmla="*/ 923925 w 2238375"/>
            <a:gd name="connsiteY30" fmla="*/ 800100 h 1905000"/>
            <a:gd name="connsiteX31" fmla="*/ 1038225 w 2238375"/>
            <a:gd name="connsiteY31" fmla="*/ 838200 h 1905000"/>
            <a:gd name="connsiteX32" fmla="*/ 1190625 w 2238375"/>
            <a:gd name="connsiteY32" fmla="*/ 857250 h 1905000"/>
            <a:gd name="connsiteX33" fmla="*/ 1323975 w 2238375"/>
            <a:gd name="connsiteY33" fmla="*/ 876300 h 1905000"/>
            <a:gd name="connsiteX34" fmla="*/ 1390650 w 2238375"/>
            <a:gd name="connsiteY34" fmla="*/ 885825 h 1905000"/>
            <a:gd name="connsiteX35" fmla="*/ 1724025 w 2238375"/>
            <a:gd name="connsiteY35" fmla="*/ 895350 h 1905000"/>
            <a:gd name="connsiteX36" fmla="*/ 1743075 w 2238375"/>
            <a:gd name="connsiteY36" fmla="*/ 923925 h 1905000"/>
            <a:gd name="connsiteX37" fmla="*/ 1733550 w 2238375"/>
            <a:gd name="connsiteY37" fmla="*/ 962025 h 1905000"/>
            <a:gd name="connsiteX38" fmla="*/ 1704975 w 2238375"/>
            <a:gd name="connsiteY38" fmla="*/ 971550 h 1905000"/>
            <a:gd name="connsiteX39" fmla="*/ 1638300 w 2238375"/>
            <a:gd name="connsiteY39" fmla="*/ 981075 h 1905000"/>
            <a:gd name="connsiteX40" fmla="*/ 1428750 w 2238375"/>
            <a:gd name="connsiteY40" fmla="*/ 1000125 h 1905000"/>
            <a:gd name="connsiteX41" fmla="*/ 1400175 w 2238375"/>
            <a:gd name="connsiteY41" fmla="*/ 1009650 h 1905000"/>
            <a:gd name="connsiteX42" fmla="*/ 1285875 w 2238375"/>
            <a:gd name="connsiteY42" fmla="*/ 1019175 h 1905000"/>
            <a:gd name="connsiteX43" fmla="*/ 1209675 w 2238375"/>
            <a:gd name="connsiteY43" fmla="*/ 1038225 h 1905000"/>
            <a:gd name="connsiteX44" fmla="*/ 1152525 w 2238375"/>
            <a:gd name="connsiteY44" fmla="*/ 1057275 h 1905000"/>
            <a:gd name="connsiteX45" fmla="*/ 1123950 w 2238375"/>
            <a:gd name="connsiteY45" fmla="*/ 1076325 h 1905000"/>
            <a:gd name="connsiteX46" fmla="*/ 1057275 w 2238375"/>
            <a:gd name="connsiteY46" fmla="*/ 1095375 h 1905000"/>
            <a:gd name="connsiteX47" fmla="*/ 1019175 w 2238375"/>
            <a:gd name="connsiteY47" fmla="*/ 1114425 h 1905000"/>
            <a:gd name="connsiteX48" fmla="*/ 990600 w 2238375"/>
            <a:gd name="connsiteY48" fmla="*/ 1123950 h 1905000"/>
            <a:gd name="connsiteX49" fmla="*/ 971550 w 2238375"/>
            <a:gd name="connsiteY49" fmla="*/ 1181100 h 1905000"/>
            <a:gd name="connsiteX50" fmla="*/ 1000125 w 2238375"/>
            <a:gd name="connsiteY50" fmla="*/ 1209675 h 1905000"/>
            <a:gd name="connsiteX51" fmla="*/ 1047750 w 2238375"/>
            <a:gd name="connsiteY51" fmla="*/ 1295400 h 1905000"/>
            <a:gd name="connsiteX52" fmla="*/ 1095375 w 2238375"/>
            <a:gd name="connsiteY52" fmla="*/ 1352550 h 1905000"/>
            <a:gd name="connsiteX53" fmla="*/ 1143000 w 2238375"/>
            <a:gd name="connsiteY53" fmla="*/ 1400175 h 1905000"/>
            <a:gd name="connsiteX54" fmla="*/ 1162050 w 2238375"/>
            <a:gd name="connsiteY54" fmla="*/ 1428750 h 1905000"/>
            <a:gd name="connsiteX55" fmla="*/ 1219200 w 2238375"/>
            <a:gd name="connsiteY55" fmla="*/ 1457325 h 1905000"/>
            <a:gd name="connsiteX56" fmla="*/ 1247775 w 2238375"/>
            <a:gd name="connsiteY56" fmla="*/ 1428750 h 1905000"/>
            <a:gd name="connsiteX57" fmla="*/ 1285875 w 2238375"/>
            <a:gd name="connsiteY57" fmla="*/ 1419225 h 1905000"/>
            <a:gd name="connsiteX58" fmla="*/ 1514475 w 2238375"/>
            <a:gd name="connsiteY58" fmla="*/ 1428750 h 1905000"/>
            <a:gd name="connsiteX59" fmla="*/ 1600200 w 2238375"/>
            <a:gd name="connsiteY59" fmla="*/ 1447800 h 1905000"/>
            <a:gd name="connsiteX60" fmla="*/ 1676400 w 2238375"/>
            <a:gd name="connsiteY60" fmla="*/ 1466850 h 1905000"/>
            <a:gd name="connsiteX61" fmla="*/ 1714500 w 2238375"/>
            <a:gd name="connsiteY61" fmla="*/ 1524000 h 1905000"/>
            <a:gd name="connsiteX62" fmla="*/ 1733550 w 2238375"/>
            <a:gd name="connsiteY62" fmla="*/ 1552575 h 1905000"/>
            <a:gd name="connsiteX63" fmla="*/ 1743075 w 2238375"/>
            <a:gd name="connsiteY63" fmla="*/ 1581150 h 1905000"/>
            <a:gd name="connsiteX64" fmla="*/ 1781175 w 2238375"/>
            <a:gd name="connsiteY64" fmla="*/ 1638300 h 1905000"/>
            <a:gd name="connsiteX65" fmla="*/ 1800225 w 2238375"/>
            <a:gd name="connsiteY65" fmla="*/ 1666875 h 1905000"/>
            <a:gd name="connsiteX66" fmla="*/ 1819275 w 2238375"/>
            <a:gd name="connsiteY66" fmla="*/ 1724025 h 1905000"/>
            <a:gd name="connsiteX67" fmla="*/ 1828800 w 2238375"/>
            <a:gd name="connsiteY67" fmla="*/ 1752600 h 1905000"/>
            <a:gd name="connsiteX68" fmla="*/ 1800225 w 2238375"/>
            <a:gd name="connsiteY68" fmla="*/ 1876425 h 1905000"/>
            <a:gd name="connsiteX69" fmla="*/ 1743075 w 2238375"/>
            <a:gd name="connsiteY69" fmla="*/ 1905000 h 1905000"/>
            <a:gd name="connsiteX70" fmla="*/ 1695450 w 2238375"/>
            <a:gd name="connsiteY70" fmla="*/ 1895475 h 1905000"/>
            <a:gd name="connsiteX71" fmla="*/ 1647825 w 2238375"/>
            <a:gd name="connsiteY71" fmla="*/ 1847850 h 1905000"/>
            <a:gd name="connsiteX72" fmla="*/ 1619250 w 2238375"/>
            <a:gd name="connsiteY72" fmla="*/ 1828800 h 1905000"/>
            <a:gd name="connsiteX73" fmla="*/ 1571625 w 2238375"/>
            <a:gd name="connsiteY73" fmla="*/ 1771650 h 1905000"/>
            <a:gd name="connsiteX74" fmla="*/ 1514475 w 2238375"/>
            <a:gd name="connsiteY74" fmla="*/ 1724025 h 1905000"/>
            <a:gd name="connsiteX75" fmla="*/ 1485900 w 2238375"/>
            <a:gd name="connsiteY75" fmla="*/ 1695450 h 1905000"/>
            <a:gd name="connsiteX76" fmla="*/ 1466850 w 2238375"/>
            <a:gd name="connsiteY76" fmla="*/ 1666875 h 1905000"/>
            <a:gd name="connsiteX77" fmla="*/ 1438275 w 2238375"/>
            <a:gd name="connsiteY77" fmla="*/ 1657350 h 1905000"/>
            <a:gd name="connsiteX78" fmla="*/ 1409700 w 2238375"/>
            <a:gd name="connsiteY78" fmla="*/ 1638300 h 1905000"/>
            <a:gd name="connsiteX79" fmla="*/ 1190625 w 2238375"/>
            <a:gd name="connsiteY79" fmla="*/ 1657350 h 1905000"/>
            <a:gd name="connsiteX80" fmla="*/ 1162050 w 2238375"/>
            <a:gd name="connsiteY80" fmla="*/ 1666875 h 1905000"/>
            <a:gd name="connsiteX81" fmla="*/ 1123950 w 2238375"/>
            <a:gd name="connsiteY81" fmla="*/ 1676400 h 1905000"/>
            <a:gd name="connsiteX82" fmla="*/ 1114425 w 2238375"/>
            <a:gd name="connsiteY82" fmla="*/ 1724025 h 1905000"/>
            <a:gd name="connsiteX83" fmla="*/ 1104900 w 2238375"/>
            <a:gd name="connsiteY83" fmla="*/ 1781175 h 1905000"/>
            <a:gd name="connsiteX84" fmla="*/ 1085850 w 2238375"/>
            <a:gd name="connsiteY84" fmla="*/ 1809750 h 1905000"/>
            <a:gd name="connsiteX85" fmla="*/ 1000125 w 2238375"/>
            <a:gd name="connsiteY85" fmla="*/ 1857375 h 1905000"/>
            <a:gd name="connsiteX86" fmla="*/ 971550 w 2238375"/>
            <a:gd name="connsiteY86" fmla="*/ 1838325 h 1905000"/>
            <a:gd name="connsiteX87" fmla="*/ 952500 w 2238375"/>
            <a:gd name="connsiteY87" fmla="*/ 1781175 h 1905000"/>
            <a:gd name="connsiteX88" fmla="*/ 942975 w 2238375"/>
            <a:gd name="connsiteY88" fmla="*/ 1752600 h 1905000"/>
            <a:gd name="connsiteX89" fmla="*/ 914400 w 2238375"/>
            <a:gd name="connsiteY89" fmla="*/ 1695450 h 1905000"/>
            <a:gd name="connsiteX90" fmla="*/ 885825 w 2238375"/>
            <a:gd name="connsiteY90" fmla="*/ 1685925 h 1905000"/>
            <a:gd name="connsiteX91" fmla="*/ 857250 w 2238375"/>
            <a:gd name="connsiteY91" fmla="*/ 1666875 h 1905000"/>
            <a:gd name="connsiteX92" fmla="*/ 742950 w 2238375"/>
            <a:gd name="connsiteY92" fmla="*/ 1666875 h 1905000"/>
            <a:gd name="connsiteX93" fmla="*/ 590550 w 2238375"/>
            <a:gd name="connsiteY93" fmla="*/ 1676400 h 1905000"/>
            <a:gd name="connsiteX94" fmla="*/ 514350 w 2238375"/>
            <a:gd name="connsiteY94" fmla="*/ 1695450 h 1905000"/>
            <a:gd name="connsiteX95" fmla="*/ 485775 w 2238375"/>
            <a:gd name="connsiteY95" fmla="*/ 1704975 h 1905000"/>
            <a:gd name="connsiteX96" fmla="*/ 409575 w 2238375"/>
            <a:gd name="connsiteY96" fmla="*/ 1724025 h 1905000"/>
            <a:gd name="connsiteX97" fmla="*/ 352425 w 2238375"/>
            <a:gd name="connsiteY97" fmla="*/ 1743075 h 1905000"/>
            <a:gd name="connsiteX98" fmla="*/ 247650 w 2238375"/>
            <a:gd name="connsiteY98" fmla="*/ 1781175 h 1905000"/>
            <a:gd name="connsiteX99" fmla="*/ 200025 w 2238375"/>
            <a:gd name="connsiteY99" fmla="*/ 1800225 h 1905000"/>
            <a:gd name="connsiteX100" fmla="*/ 123825 w 2238375"/>
            <a:gd name="connsiteY100" fmla="*/ 1809750 h 1905000"/>
            <a:gd name="connsiteX101" fmla="*/ 47625 w 2238375"/>
            <a:gd name="connsiteY101" fmla="*/ 1828800 h 1905000"/>
            <a:gd name="connsiteX102" fmla="*/ 9525 w 2238375"/>
            <a:gd name="connsiteY102" fmla="*/ 1819275 h 1905000"/>
            <a:gd name="connsiteX103" fmla="*/ 0 w 2238375"/>
            <a:gd name="connsiteY103" fmla="*/ 1790700 h 1905000"/>
            <a:gd name="connsiteX104" fmla="*/ 9525 w 2238375"/>
            <a:gd name="connsiteY104" fmla="*/ 1685925 h 1905000"/>
            <a:gd name="connsiteX105" fmla="*/ 38100 w 2238375"/>
            <a:gd name="connsiteY105" fmla="*/ 1600200 h 1905000"/>
            <a:gd name="connsiteX106" fmla="*/ 57150 w 2238375"/>
            <a:gd name="connsiteY106" fmla="*/ 1543050 h 1905000"/>
            <a:gd name="connsiteX107" fmla="*/ 76200 w 2238375"/>
            <a:gd name="connsiteY107" fmla="*/ 1466850 h 1905000"/>
            <a:gd name="connsiteX108" fmla="*/ 95250 w 2238375"/>
            <a:gd name="connsiteY108" fmla="*/ 1428750 h 1905000"/>
            <a:gd name="connsiteX109" fmla="*/ 104775 w 2238375"/>
            <a:gd name="connsiteY109" fmla="*/ 1400175 h 1905000"/>
            <a:gd name="connsiteX110" fmla="*/ 161925 w 2238375"/>
            <a:gd name="connsiteY110" fmla="*/ 1304925 h 1905000"/>
            <a:gd name="connsiteX111" fmla="*/ 171450 w 2238375"/>
            <a:gd name="connsiteY111" fmla="*/ 1266825 h 1905000"/>
            <a:gd name="connsiteX112" fmla="*/ 190500 w 2238375"/>
            <a:gd name="connsiteY112" fmla="*/ 1228725 h 1905000"/>
            <a:gd name="connsiteX113" fmla="*/ 200025 w 2238375"/>
            <a:gd name="connsiteY113" fmla="*/ 1190625 h 1905000"/>
            <a:gd name="connsiteX114" fmla="*/ 219075 w 2238375"/>
            <a:gd name="connsiteY114" fmla="*/ 1162050 h 1905000"/>
            <a:gd name="connsiteX115" fmla="*/ 247650 w 2238375"/>
            <a:gd name="connsiteY115" fmla="*/ 1114425 h 1905000"/>
            <a:gd name="connsiteX116" fmla="*/ 314325 w 2238375"/>
            <a:gd name="connsiteY116" fmla="*/ 1009650 h 1905000"/>
            <a:gd name="connsiteX117" fmla="*/ 333375 w 2238375"/>
            <a:gd name="connsiteY117" fmla="*/ 952500 h 1905000"/>
            <a:gd name="connsiteX118" fmla="*/ 361950 w 2238375"/>
            <a:gd name="connsiteY118" fmla="*/ 923925 h 1905000"/>
            <a:gd name="connsiteX119" fmla="*/ 381000 w 2238375"/>
            <a:gd name="connsiteY119" fmla="*/ 895350 h 1905000"/>
            <a:gd name="connsiteX120" fmla="*/ 390525 w 2238375"/>
            <a:gd name="connsiteY120" fmla="*/ 866775 h 1905000"/>
            <a:gd name="connsiteX121" fmla="*/ 428625 w 2238375"/>
            <a:gd name="connsiteY121" fmla="*/ 809625 h 1905000"/>
            <a:gd name="connsiteX122" fmla="*/ 476250 w 2238375"/>
            <a:gd name="connsiteY122" fmla="*/ 742950 h 1905000"/>
            <a:gd name="connsiteX123" fmla="*/ 542925 w 2238375"/>
            <a:gd name="connsiteY123" fmla="*/ 647700 h 1905000"/>
            <a:gd name="connsiteX124" fmla="*/ 609600 w 2238375"/>
            <a:gd name="connsiteY124" fmla="*/ 581025 h 1905000"/>
            <a:gd name="connsiteX125" fmla="*/ 657225 w 2238375"/>
            <a:gd name="connsiteY125" fmla="*/ 514350 h 1905000"/>
            <a:gd name="connsiteX126" fmla="*/ 695325 w 2238375"/>
            <a:gd name="connsiteY126" fmla="*/ 495300 h 1905000"/>
            <a:gd name="connsiteX127" fmla="*/ 733425 w 2238375"/>
            <a:gd name="connsiteY127" fmla="*/ 438150 h 1905000"/>
            <a:gd name="connsiteX128" fmla="*/ 781050 w 2238375"/>
            <a:gd name="connsiteY128" fmla="*/ 390525 h 1905000"/>
            <a:gd name="connsiteX129" fmla="*/ 790575 w 2238375"/>
            <a:gd name="connsiteY129" fmla="*/ 361950 h 1905000"/>
            <a:gd name="connsiteX130" fmla="*/ 857250 w 2238375"/>
            <a:gd name="connsiteY130" fmla="*/ 304800 h 1905000"/>
            <a:gd name="connsiteX131" fmla="*/ 876300 w 2238375"/>
            <a:gd name="connsiteY131" fmla="*/ 276225 h 1905000"/>
            <a:gd name="connsiteX132" fmla="*/ 962025 w 2238375"/>
            <a:gd name="connsiteY132" fmla="*/ 228600 h 1905000"/>
            <a:gd name="connsiteX133" fmla="*/ 1000125 w 2238375"/>
            <a:gd name="connsiteY133" fmla="*/ 190500 h 1905000"/>
            <a:gd name="connsiteX134" fmla="*/ 1019175 w 2238375"/>
            <a:gd name="connsiteY134" fmla="*/ 161925 h 1905000"/>
            <a:gd name="connsiteX135" fmla="*/ 1047750 w 2238375"/>
            <a:gd name="connsiteY135" fmla="*/ 152400 h 1905000"/>
            <a:gd name="connsiteX136" fmla="*/ 1085850 w 2238375"/>
            <a:gd name="connsiteY136" fmla="*/ 133350 h 1905000"/>
            <a:gd name="connsiteX137" fmla="*/ 1152525 w 2238375"/>
            <a:gd name="connsiteY137" fmla="*/ 85725 h 1905000"/>
            <a:gd name="connsiteX138" fmla="*/ 1181100 w 2238375"/>
            <a:gd name="connsiteY138" fmla="*/ 66675 h 1905000"/>
            <a:gd name="connsiteX139" fmla="*/ 1238250 w 2238375"/>
            <a:gd name="connsiteY139" fmla="*/ 47625 h 1905000"/>
            <a:gd name="connsiteX140" fmla="*/ 1295400 w 2238375"/>
            <a:gd name="connsiteY140" fmla="*/ 28575 h 1905000"/>
            <a:gd name="connsiteX141" fmla="*/ 1323975 w 2238375"/>
            <a:gd name="connsiteY141" fmla="*/ 19050 h 1905000"/>
            <a:gd name="connsiteX142" fmla="*/ 1352550 w 2238375"/>
            <a:gd name="connsiteY142" fmla="*/ 9525 h 1905000"/>
            <a:gd name="connsiteX143" fmla="*/ 1457325 w 2238375"/>
            <a:gd name="connsiteY143" fmla="*/ 0 h 1905000"/>
            <a:gd name="connsiteX144" fmla="*/ 1819275 w 2238375"/>
            <a:gd name="connsiteY144" fmla="*/ 9525 h 1905000"/>
            <a:gd name="connsiteX145" fmla="*/ 1914525 w 2238375"/>
            <a:gd name="connsiteY145" fmla="*/ 28575 h 1905000"/>
            <a:gd name="connsiteX146" fmla="*/ 2019300 w 2238375"/>
            <a:gd name="connsiteY146" fmla="*/ 38100 h 1905000"/>
            <a:gd name="connsiteX147" fmla="*/ 2085975 w 2238375"/>
            <a:gd name="connsiteY147" fmla="*/ 57150 h 1905000"/>
            <a:gd name="connsiteX148" fmla="*/ 2114550 w 2238375"/>
            <a:gd name="connsiteY148" fmla="*/ 66675 h 1905000"/>
            <a:gd name="connsiteX149" fmla="*/ 2219325 w 2238375"/>
            <a:gd name="connsiteY149" fmla="*/ 95250 h 1905000"/>
            <a:gd name="connsiteX150" fmla="*/ 2238375 w 2238375"/>
            <a:gd name="connsiteY150" fmla="*/ 95250 h 1905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</a:cxnLst>
          <a:rect l="l" t="t" r="r" b="b"/>
          <a:pathLst>
            <a:path w="2238375" h="1905000">
              <a:moveTo>
                <a:pt x="2238375" y="95250"/>
              </a:moveTo>
              <a:cubicBezTo>
                <a:pt x="2190750" y="98425"/>
                <a:pt x="2142968" y="99778"/>
                <a:pt x="2095500" y="104775"/>
              </a:cubicBezTo>
              <a:cubicBezTo>
                <a:pt x="2078020" y="106615"/>
                <a:pt x="2046534" y="117922"/>
                <a:pt x="2028825" y="123825"/>
              </a:cubicBezTo>
              <a:cubicBezTo>
                <a:pt x="2022475" y="133350"/>
                <a:pt x="2018714" y="145249"/>
                <a:pt x="2009775" y="152400"/>
              </a:cubicBezTo>
              <a:cubicBezTo>
                <a:pt x="2001935" y="158672"/>
                <a:pt x="1990180" y="157435"/>
                <a:pt x="1981200" y="161925"/>
              </a:cubicBezTo>
              <a:cubicBezTo>
                <a:pt x="1898086" y="203482"/>
                <a:pt x="2013643" y="160765"/>
                <a:pt x="1914525" y="190500"/>
              </a:cubicBezTo>
              <a:cubicBezTo>
                <a:pt x="1895291" y="196270"/>
                <a:pt x="1876425" y="203200"/>
                <a:pt x="1857375" y="209550"/>
              </a:cubicBezTo>
              <a:lnTo>
                <a:pt x="1828800" y="219075"/>
              </a:lnTo>
              <a:cubicBezTo>
                <a:pt x="1773886" y="255684"/>
                <a:pt x="1826859" y="223989"/>
                <a:pt x="1771650" y="247650"/>
              </a:cubicBezTo>
              <a:cubicBezTo>
                <a:pt x="1758599" y="253243"/>
                <a:pt x="1747150" y="262620"/>
                <a:pt x="1733550" y="266700"/>
              </a:cubicBezTo>
              <a:cubicBezTo>
                <a:pt x="1715052" y="272249"/>
                <a:pt x="1695338" y="272437"/>
                <a:pt x="1676400" y="276225"/>
              </a:cubicBezTo>
              <a:cubicBezTo>
                <a:pt x="1663563" y="278792"/>
                <a:pt x="1650839" y="281988"/>
                <a:pt x="1638300" y="285750"/>
              </a:cubicBezTo>
              <a:cubicBezTo>
                <a:pt x="1619066" y="291520"/>
                <a:pt x="1581150" y="304800"/>
                <a:pt x="1581150" y="304800"/>
              </a:cubicBezTo>
              <a:cubicBezTo>
                <a:pt x="1497668" y="388282"/>
                <a:pt x="1603566" y="286120"/>
                <a:pt x="1524000" y="352425"/>
              </a:cubicBezTo>
              <a:cubicBezTo>
                <a:pt x="1476434" y="392063"/>
                <a:pt x="1517068" y="373786"/>
                <a:pt x="1466850" y="390525"/>
              </a:cubicBezTo>
              <a:cubicBezTo>
                <a:pt x="1457325" y="396875"/>
                <a:pt x="1447590" y="402921"/>
                <a:pt x="1438275" y="409575"/>
              </a:cubicBezTo>
              <a:cubicBezTo>
                <a:pt x="1425357" y="418802"/>
                <a:pt x="1414374" y="431050"/>
                <a:pt x="1400175" y="438150"/>
              </a:cubicBezTo>
              <a:cubicBezTo>
                <a:pt x="1382214" y="447130"/>
                <a:pt x="1362075" y="450850"/>
                <a:pt x="1343025" y="457200"/>
              </a:cubicBezTo>
              <a:lnTo>
                <a:pt x="1314450" y="466725"/>
              </a:lnTo>
              <a:lnTo>
                <a:pt x="1285875" y="476250"/>
              </a:lnTo>
              <a:cubicBezTo>
                <a:pt x="1261220" y="500905"/>
                <a:pt x="1234329" y="531532"/>
                <a:pt x="1200150" y="542925"/>
              </a:cubicBezTo>
              <a:lnTo>
                <a:pt x="1171575" y="552450"/>
              </a:lnTo>
              <a:lnTo>
                <a:pt x="1114425" y="590550"/>
              </a:lnTo>
              <a:cubicBezTo>
                <a:pt x="1104900" y="596900"/>
                <a:pt x="1096710" y="605980"/>
                <a:pt x="1085850" y="609600"/>
              </a:cubicBezTo>
              <a:lnTo>
                <a:pt x="1028700" y="628650"/>
              </a:lnTo>
              <a:lnTo>
                <a:pt x="1000125" y="638175"/>
              </a:lnTo>
              <a:cubicBezTo>
                <a:pt x="990600" y="644525"/>
                <a:pt x="980242" y="649775"/>
                <a:pt x="971550" y="657225"/>
              </a:cubicBezTo>
              <a:cubicBezTo>
                <a:pt x="957913" y="668914"/>
                <a:pt x="948851" y="686084"/>
                <a:pt x="933450" y="695325"/>
              </a:cubicBezTo>
              <a:cubicBezTo>
                <a:pt x="916231" y="705656"/>
                <a:pt x="876300" y="714375"/>
                <a:pt x="876300" y="714375"/>
              </a:cubicBezTo>
              <a:cubicBezTo>
                <a:pt x="864332" y="732328"/>
                <a:pt x="838072" y="756447"/>
                <a:pt x="866775" y="781050"/>
              </a:cubicBezTo>
              <a:cubicBezTo>
                <a:pt x="882021" y="794118"/>
                <a:pt x="904875" y="793750"/>
                <a:pt x="923925" y="800100"/>
              </a:cubicBezTo>
              <a:lnTo>
                <a:pt x="1038225" y="838200"/>
              </a:lnTo>
              <a:cubicBezTo>
                <a:pt x="1111066" y="862480"/>
                <a:pt x="1036199" y="840092"/>
                <a:pt x="1190625" y="857250"/>
              </a:cubicBezTo>
              <a:cubicBezTo>
                <a:pt x="1235252" y="862209"/>
                <a:pt x="1279525" y="869950"/>
                <a:pt x="1323975" y="876300"/>
              </a:cubicBezTo>
              <a:cubicBezTo>
                <a:pt x="1346200" y="879475"/>
                <a:pt x="1368209" y="885184"/>
                <a:pt x="1390650" y="885825"/>
              </a:cubicBezTo>
              <a:lnTo>
                <a:pt x="1724025" y="895350"/>
              </a:lnTo>
              <a:cubicBezTo>
                <a:pt x="1730375" y="904875"/>
                <a:pt x="1741456" y="912592"/>
                <a:pt x="1743075" y="923925"/>
              </a:cubicBezTo>
              <a:cubicBezTo>
                <a:pt x="1744926" y="936884"/>
                <a:pt x="1741728" y="951803"/>
                <a:pt x="1733550" y="962025"/>
              </a:cubicBezTo>
              <a:cubicBezTo>
                <a:pt x="1727278" y="969865"/>
                <a:pt x="1714820" y="969581"/>
                <a:pt x="1704975" y="971550"/>
              </a:cubicBezTo>
              <a:cubicBezTo>
                <a:pt x="1682960" y="975953"/>
                <a:pt x="1660525" y="977900"/>
                <a:pt x="1638300" y="981075"/>
              </a:cubicBezTo>
              <a:cubicBezTo>
                <a:pt x="1547404" y="1011374"/>
                <a:pt x="1649909" y="980020"/>
                <a:pt x="1428750" y="1000125"/>
              </a:cubicBezTo>
              <a:cubicBezTo>
                <a:pt x="1418751" y="1001034"/>
                <a:pt x="1410127" y="1008323"/>
                <a:pt x="1400175" y="1009650"/>
              </a:cubicBezTo>
              <a:cubicBezTo>
                <a:pt x="1362278" y="1014703"/>
                <a:pt x="1323975" y="1016000"/>
                <a:pt x="1285875" y="1019175"/>
              </a:cubicBezTo>
              <a:lnTo>
                <a:pt x="1209675" y="1038225"/>
              </a:lnTo>
              <a:cubicBezTo>
                <a:pt x="1190194" y="1043095"/>
                <a:pt x="1152525" y="1057275"/>
                <a:pt x="1152525" y="1057275"/>
              </a:cubicBezTo>
              <a:cubicBezTo>
                <a:pt x="1143000" y="1063625"/>
                <a:pt x="1134189" y="1071205"/>
                <a:pt x="1123950" y="1076325"/>
              </a:cubicBezTo>
              <a:cubicBezTo>
                <a:pt x="1100923" y="1087839"/>
                <a:pt x="1081690" y="1086220"/>
                <a:pt x="1057275" y="1095375"/>
              </a:cubicBezTo>
              <a:cubicBezTo>
                <a:pt x="1043980" y="1100361"/>
                <a:pt x="1032226" y="1108832"/>
                <a:pt x="1019175" y="1114425"/>
              </a:cubicBezTo>
              <a:cubicBezTo>
                <a:pt x="1009947" y="1118380"/>
                <a:pt x="1000125" y="1120775"/>
                <a:pt x="990600" y="1123950"/>
              </a:cubicBezTo>
              <a:lnTo>
                <a:pt x="971550" y="1181100"/>
              </a:lnTo>
              <a:cubicBezTo>
                <a:pt x="967290" y="1193879"/>
                <a:pt x="991855" y="1199042"/>
                <a:pt x="1000125" y="1209675"/>
              </a:cubicBezTo>
              <a:cubicBezTo>
                <a:pt x="1084216" y="1317792"/>
                <a:pt x="1013259" y="1226418"/>
                <a:pt x="1047750" y="1295400"/>
              </a:cubicBezTo>
              <a:cubicBezTo>
                <a:pt x="1065487" y="1330873"/>
                <a:pt x="1069043" y="1320952"/>
                <a:pt x="1095375" y="1352550"/>
              </a:cubicBezTo>
              <a:cubicBezTo>
                <a:pt x="1135063" y="1400175"/>
                <a:pt x="1090613" y="1365250"/>
                <a:pt x="1143000" y="1400175"/>
              </a:cubicBezTo>
              <a:cubicBezTo>
                <a:pt x="1149350" y="1409700"/>
                <a:pt x="1153955" y="1420655"/>
                <a:pt x="1162050" y="1428750"/>
              </a:cubicBezTo>
              <a:cubicBezTo>
                <a:pt x="1180514" y="1447214"/>
                <a:pt x="1195959" y="1449578"/>
                <a:pt x="1219200" y="1457325"/>
              </a:cubicBezTo>
              <a:cubicBezTo>
                <a:pt x="1228725" y="1447800"/>
                <a:pt x="1236079" y="1435433"/>
                <a:pt x="1247775" y="1428750"/>
              </a:cubicBezTo>
              <a:cubicBezTo>
                <a:pt x="1259141" y="1422255"/>
                <a:pt x="1272784" y="1419225"/>
                <a:pt x="1285875" y="1419225"/>
              </a:cubicBezTo>
              <a:cubicBezTo>
                <a:pt x="1362141" y="1419225"/>
                <a:pt x="1438275" y="1425575"/>
                <a:pt x="1514475" y="1428750"/>
              </a:cubicBezTo>
              <a:cubicBezTo>
                <a:pt x="1658114" y="1457478"/>
                <a:pt x="1479136" y="1420897"/>
                <a:pt x="1600200" y="1447800"/>
              </a:cubicBezTo>
              <a:cubicBezTo>
                <a:pt x="1669164" y="1463125"/>
                <a:pt x="1625338" y="1449829"/>
                <a:pt x="1676400" y="1466850"/>
              </a:cubicBezTo>
              <a:lnTo>
                <a:pt x="1714500" y="1524000"/>
              </a:lnTo>
              <a:cubicBezTo>
                <a:pt x="1720850" y="1533525"/>
                <a:pt x="1729930" y="1541715"/>
                <a:pt x="1733550" y="1552575"/>
              </a:cubicBezTo>
              <a:cubicBezTo>
                <a:pt x="1736725" y="1562100"/>
                <a:pt x="1738199" y="1572373"/>
                <a:pt x="1743075" y="1581150"/>
              </a:cubicBezTo>
              <a:cubicBezTo>
                <a:pt x="1754194" y="1601164"/>
                <a:pt x="1768475" y="1619250"/>
                <a:pt x="1781175" y="1638300"/>
              </a:cubicBezTo>
              <a:cubicBezTo>
                <a:pt x="1787525" y="1647825"/>
                <a:pt x="1796605" y="1656015"/>
                <a:pt x="1800225" y="1666875"/>
              </a:cubicBezTo>
              <a:lnTo>
                <a:pt x="1819275" y="1724025"/>
              </a:lnTo>
              <a:lnTo>
                <a:pt x="1828800" y="1752600"/>
              </a:lnTo>
              <a:cubicBezTo>
                <a:pt x="1827206" y="1763755"/>
                <a:pt x="1816740" y="1865415"/>
                <a:pt x="1800225" y="1876425"/>
              </a:cubicBezTo>
              <a:cubicBezTo>
                <a:pt x="1763296" y="1901044"/>
                <a:pt x="1782510" y="1891855"/>
                <a:pt x="1743075" y="1905000"/>
              </a:cubicBezTo>
              <a:cubicBezTo>
                <a:pt x="1727200" y="1901825"/>
                <a:pt x="1710609" y="1901159"/>
                <a:pt x="1695450" y="1895475"/>
              </a:cubicBezTo>
              <a:cubicBezTo>
                <a:pt x="1654810" y="1880235"/>
                <a:pt x="1675765" y="1875790"/>
                <a:pt x="1647825" y="1847850"/>
              </a:cubicBezTo>
              <a:cubicBezTo>
                <a:pt x="1639730" y="1839755"/>
                <a:pt x="1628044" y="1836129"/>
                <a:pt x="1619250" y="1828800"/>
              </a:cubicBezTo>
              <a:cubicBezTo>
                <a:pt x="1573714" y="1790854"/>
                <a:pt x="1605682" y="1812518"/>
                <a:pt x="1571625" y="1771650"/>
              </a:cubicBezTo>
              <a:cubicBezTo>
                <a:pt x="1533679" y="1726114"/>
                <a:pt x="1555343" y="1758082"/>
                <a:pt x="1514475" y="1724025"/>
              </a:cubicBezTo>
              <a:cubicBezTo>
                <a:pt x="1504127" y="1715401"/>
                <a:pt x="1494524" y="1705798"/>
                <a:pt x="1485900" y="1695450"/>
              </a:cubicBezTo>
              <a:cubicBezTo>
                <a:pt x="1478571" y="1686656"/>
                <a:pt x="1475789" y="1674026"/>
                <a:pt x="1466850" y="1666875"/>
              </a:cubicBezTo>
              <a:cubicBezTo>
                <a:pt x="1459010" y="1660603"/>
                <a:pt x="1447800" y="1660525"/>
                <a:pt x="1438275" y="1657350"/>
              </a:cubicBezTo>
              <a:cubicBezTo>
                <a:pt x="1428750" y="1651000"/>
                <a:pt x="1421135" y="1638845"/>
                <a:pt x="1409700" y="1638300"/>
              </a:cubicBezTo>
              <a:cubicBezTo>
                <a:pt x="1348751" y="1635398"/>
                <a:pt x="1258550" y="1640369"/>
                <a:pt x="1190625" y="1657350"/>
              </a:cubicBezTo>
              <a:cubicBezTo>
                <a:pt x="1180885" y="1659785"/>
                <a:pt x="1171704" y="1664117"/>
                <a:pt x="1162050" y="1666875"/>
              </a:cubicBezTo>
              <a:cubicBezTo>
                <a:pt x="1149463" y="1670471"/>
                <a:pt x="1136650" y="1673225"/>
                <a:pt x="1123950" y="1676400"/>
              </a:cubicBezTo>
              <a:cubicBezTo>
                <a:pt x="1120775" y="1692275"/>
                <a:pt x="1117321" y="1708097"/>
                <a:pt x="1114425" y="1724025"/>
              </a:cubicBezTo>
              <a:cubicBezTo>
                <a:pt x="1110970" y="1743026"/>
                <a:pt x="1111007" y="1762853"/>
                <a:pt x="1104900" y="1781175"/>
              </a:cubicBezTo>
              <a:cubicBezTo>
                <a:pt x="1101280" y="1792035"/>
                <a:pt x="1094465" y="1802212"/>
                <a:pt x="1085850" y="1809750"/>
              </a:cubicBezTo>
              <a:cubicBezTo>
                <a:pt x="1045540" y="1845021"/>
                <a:pt x="1039372" y="1844293"/>
                <a:pt x="1000125" y="1857375"/>
              </a:cubicBezTo>
              <a:cubicBezTo>
                <a:pt x="990600" y="1851025"/>
                <a:pt x="977617" y="1848033"/>
                <a:pt x="971550" y="1838325"/>
              </a:cubicBezTo>
              <a:cubicBezTo>
                <a:pt x="960907" y="1821297"/>
                <a:pt x="958850" y="1800225"/>
                <a:pt x="952500" y="1781175"/>
              </a:cubicBezTo>
              <a:lnTo>
                <a:pt x="942975" y="1752600"/>
              </a:lnTo>
              <a:cubicBezTo>
                <a:pt x="936700" y="1733776"/>
                <a:pt x="931186" y="1708879"/>
                <a:pt x="914400" y="1695450"/>
              </a:cubicBezTo>
              <a:cubicBezTo>
                <a:pt x="906560" y="1689178"/>
                <a:pt x="895350" y="1689100"/>
                <a:pt x="885825" y="1685925"/>
              </a:cubicBezTo>
              <a:cubicBezTo>
                <a:pt x="876300" y="1679575"/>
                <a:pt x="867772" y="1671384"/>
                <a:pt x="857250" y="1666875"/>
              </a:cubicBezTo>
              <a:cubicBezTo>
                <a:pt x="812557" y="1647721"/>
                <a:pt x="796472" y="1662415"/>
                <a:pt x="742950" y="1666875"/>
              </a:cubicBezTo>
              <a:cubicBezTo>
                <a:pt x="692227" y="1671102"/>
                <a:pt x="641350" y="1673225"/>
                <a:pt x="590550" y="1676400"/>
              </a:cubicBezTo>
              <a:cubicBezTo>
                <a:pt x="525231" y="1698173"/>
                <a:pt x="606302" y="1672462"/>
                <a:pt x="514350" y="1695450"/>
              </a:cubicBezTo>
              <a:cubicBezTo>
                <a:pt x="504610" y="1697885"/>
                <a:pt x="495461" y="1702333"/>
                <a:pt x="485775" y="1704975"/>
              </a:cubicBezTo>
              <a:cubicBezTo>
                <a:pt x="460516" y="1711864"/>
                <a:pt x="434975" y="1717675"/>
                <a:pt x="409575" y="1724025"/>
              </a:cubicBezTo>
              <a:cubicBezTo>
                <a:pt x="390094" y="1728895"/>
                <a:pt x="352425" y="1743075"/>
                <a:pt x="352425" y="1743075"/>
              </a:cubicBezTo>
              <a:cubicBezTo>
                <a:pt x="302065" y="1776648"/>
                <a:pt x="334956" y="1759349"/>
                <a:pt x="247650" y="1781175"/>
              </a:cubicBezTo>
              <a:cubicBezTo>
                <a:pt x="231063" y="1785322"/>
                <a:pt x="216685" y="1796380"/>
                <a:pt x="200025" y="1800225"/>
              </a:cubicBezTo>
              <a:cubicBezTo>
                <a:pt x="175083" y="1805981"/>
                <a:pt x="149225" y="1806575"/>
                <a:pt x="123825" y="1809750"/>
              </a:cubicBezTo>
              <a:cubicBezTo>
                <a:pt x="101276" y="1817266"/>
                <a:pt x="70613" y="1828800"/>
                <a:pt x="47625" y="1828800"/>
              </a:cubicBezTo>
              <a:cubicBezTo>
                <a:pt x="34534" y="1828800"/>
                <a:pt x="22225" y="1822450"/>
                <a:pt x="9525" y="1819275"/>
              </a:cubicBezTo>
              <a:cubicBezTo>
                <a:pt x="6350" y="1809750"/>
                <a:pt x="0" y="1800740"/>
                <a:pt x="0" y="1790700"/>
              </a:cubicBezTo>
              <a:cubicBezTo>
                <a:pt x="0" y="1755631"/>
                <a:pt x="3431" y="1720460"/>
                <a:pt x="9525" y="1685925"/>
              </a:cubicBezTo>
              <a:lnTo>
                <a:pt x="38100" y="1600200"/>
              </a:lnTo>
              <a:lnTo>
                <a:pt x="57150" y="1543050"/>
              </a:lnTo>
              <a:cubicBezTo>
                <a:pt x="79513" y="1475962"/>
                <a:pt x="54815" y="1516748"/>
                <a:pt x="76200" y="1466850"/>
              </a:cubicBezTo>
              <a:cubicBezTo>
                <a:pt x="81793" y="1453799"/>
                <a:pt x="89657" y="1441801"/>
                <a:pt x="95250" y="1428750"/>
              </a:cubicBezTo>
              <a:cubicBezTo>
                <a:pt x="99205" y="1419522"/>
                <a:pt x="99899" y="1408952"/>
                <a:pt x="104775" y="1400175"/>
              </a:cubicBezTo>
              <a:cubicBezTo>
                <a:pt x="130337" y="1354163"/>
                <a:pt x="145296" y="1349269"/>
                <a:pt x="161925" y="1304925"/>
              </a:cubicBezTo>
              <a:cubicBezTo>
                <a:pt x="166522" y="1292668"/>
                <a:pt x="166853" y="1279082"/>
                <a:pt x="171450" y="1266825"/>
              </a:cubicBezTo>
              <a:cubicBezTo>
                <a:pt x="176436" y="1253530"/>
                <a:pt x="185514" y="1242020"/>
                <a:pt x="190500" y="1228725"/>
              </a:cubicBezTo>
              <a:cubicBezTo>
                <a:pt x="195097" y="1216468"/>
                <a:pt x="194868" y="1202657"/>
                <a:pt x="200025" y="1190625"/>
              </a:cubicBezTo>
              <a:cubicBezTo>
                <a:pt x="204534" y="1180103"/>
                <a:pt x="213008" y="1171758"/>
                <a:pt x="219075" y="1162050"/>
              </a:cubicBezTo>
              <a:cubicBezTo>
                <a:pt x="228887" y="1146351"/>
                <a:pt x="238873" y="1130725"/>
                <a:pt x="247650" y="1114425"/>
              </a:cubicBezTo>
              <a:cubicBezTo>
                <a:pt x="299128" y="1018823"/>
                <a:pt x="262181" y="1061794"/>
                <a:pt x="314325" y="1009650"/>
              </a:cubicBezTo>
              <a:lnTo>
                <a:pt x="333375" y="952500"/>
              </a:lnTo>
              <a:cubicBezTo>
                <a:pt x="337635" y="939721"/>
                <a:pt x="353326" y="934273"/>
                <a:pt x="361950" y="923925"/>
              </a:cubicBezTo>
              <a:cubicBezTo>
                <a:pt x="369279" y="915131"/>
                <a:pt x="375880" y="905589"/>
                <a:pt x="381000" y="895350"/>
              </a:cubicBezTo>
              <a:cubicBezTo>
                <a:pt x="385490" y="886370"/>
                <a:pt x="385649" y="875552"/>
                <a:pt x="390525" y="866775"/>
              </a:cubicBezTo>
              <a:cubicBezTo>
                <a:pt x="401644" y="846761"/>
                <a:pt x="415925" y="828675"/>
                <a:pt x="428625" y="809625"/>
              </a:cubicBezTo>
              <a:cubicBezTo>
                <a:pt x="490559" y="716724"/>
                <a:pt x="393548" y="861095"/>
                <a:pt x="476250" y="742950"/>
              </a:cubicBezTo>
              <a:cubicBezTo>
                <a:pt x="490017" y="723282"/>
                <a:pt x="523590" y="668968"/>
                <a:pt x="542925" y="647700"/>
              </a:cubicBezTo>
              <a:cubicBezTo>
                <a:pt x="564068" y="624443"/>
                <a:pt x="587375" y="603250"/>
                <a:pt x="609600" y="581025"/>
              </a:cubicBezTo>
              <a:cubicBezTo>
                <a:pt x="649756" y="540869"/>
                <a:pt x="604725" y="559350"/>
                <a:pt x="657225" y="514350"/>
              </a:cubicBezTo>
              <a:cubicBezTo>
                <a:pt x="668006" y="505109"/>
                <a:pt x="682625" y="501650"/>
                <a:pt x="695325" y="495300"/>
              </a:cubicBezTo>
              <a:cubicBezTo>
                <a:pt x="712064" y="445082"/>
                <a:pt x="693787" y="485716"/>
                <a:pt x="733425" y="438150"/>
              </a:cubicBezTo>
              <a:cubicBezTo>
                <a:pt x="773113" y="390525"/>
                <a:pt x="728663" y="425450"/>
                <a:pt x="781050" y="390525"/>
              </a:cubicBezTo>
              <a:cubicBezTo>
                <a:pt x="784225" y="381000"/>
                <a:pt x="785006" y="370304"/>
                <a:pt x="790575" y="361950"/>
              </a:cubicBezTo>
              <a:cubicBezTo>
                <a:pt x="811311" y="330845"/>
                <a:pt x="830841" y="331209"/>
                <a:pt x="857250" y="304800"/>
              </a:cubicBezTo>
              <a:cubicBezTo>
                <a:pt x="865345" y="296705"/>
                <a:pt x="867685" y="283763"/>
                <a:pt x="876300" y="276225"/>
              </a:cubicBezTo>
              <a:cubicBezTo>
                <a:pt x="916610" y="240954"/>
                <a:pt x="922778" y="241682"/>
                <a:pt x="962025" y="228600"/>
              </a:cubicBezTo>
              <a:cubicBezTo>
                <a:pt x="982807" y="166255"/>
                <a:pt x="953943" y="227445"/>
                <a:pt x="1000125" y="190500"/>
              </a:cubicBezTo>
              <a:cubicBezTo>
                <a:pt x="1009064" y="183349"/>
                <a:pt x="1010236" y="169076"/>
                <a:pt x="1019175" y="161925"/>
              </a:cubicBezTo>
              <a:cubicBezTo>
                <a:pt x="1027015" y="155653"/>
                <a:pt x="1038522" y="156355"/>
                <a:pt x="1047750" y="152400"/>
              </a:cubicBezTo>
              <a:cubicBezTo>
                <a:pt x="1060801" y="146807"/>
                <a:pt x="1073522" y="140395"/>
                <a:pt x="1085850" y="133350"/>
              </a:cubicBezTo>
              <a:cubicBezTo>
                <a:pt x="1108298" y="120523"/>
                <a:pt x="1132082" y="100327"/>
                <a:pt x="1152525" y="85725"/>
              </a:cubicBezTo>
              <a:cubicBezTo>
                <a:pt x="1161840" y="79071"/>
                <a:pt x="1170639" y="71324"/>
                <a:pt x="1181100" y="66675"/>
              </a:cubicBezTo>
              <a:cubicBezTo>
                <a:pt x="1199450" y="58520"/>
                <a:pt x="1219200" y="53975"/>
                <a:pt x="1238250" y="47625"/>
              </a:cubicBezTo>
              <a:lnTo>
                <a:pt x="1295400" y="28575"/>
              </a:lnTo>
              <a:lnTo>
                <a:pt x="1323975" y="19050"/>
              </a:lnTo>
              <a:cubicBezTo>
                <a:pt x="1333500" y="15875"/>
                <a:pt x="1342551" y="10434"/>
                <a:pt x="1352550" y="9525"/>
              </a:cubicBezTo>
              <a:lnTo>
                <a:pt x="1457325" y="0"/>
              </a:lnTo>
              <a:lnTo>
                <a:pt x="1819275" y="9525"/>
              </a:lnTo>
              <a:cubicBezTo>
                <a:pt x="2035121" y="19118"/>
                <a:pt x="1802385" y="12555"/>
                <a:pt x="1914525" y="28575"/>
              </a:cubicBezTo>
              <a:cubicBezTo>
                <a:pt x="1949242" y="33535"/>
                <a:pt x="1984375" y="34925"/>
                <a:pt x="2019300" y="38100"/>
              </a:cubicBezTo>
              <a:cubicBezTo>
                <a:pt x="2087813" y="60938"/>
                <a:pt x="2002254" y="33230"/>
                <a:pt x="2085975" y="57150"/>
              </a:cubicBezTo>
              <a:cubicBezTo>
                <a:pt x="2095629" y="59908"/>
                <a:pt x="2104810" y="64240"/>
                <a:pt x="2114550" y="66675"/>
              </a:cubicBezTo>
              <a:cubicBezTo>
                <a:pt x="2134390" y="71635"/>
                <a:pt x="2205702" y="81627"/>
                <a:pt x="2219325" y="95250"/>
              </a:cubicBezTo>
              <a:lnTo>
                <a:pt x="2238375" y="95250"/>
              </a:lnTo>
              <a:close/>
            </a:path>
          </a:pathLst>
        </a:custGeom>
        <a:pattFill prst="diagBrick">
          <a:fgClr>
            <a:srgbClr val="BEF96F"/>
          </a:fgClr>
          <a:bgClr>
            <a:srgbClr val="257945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257176</xdr:colOff>
      <xdr:row>22</xdr:row>
      <xdr:rowOff>114300</xdr:rowOff>
    </xdr:from>
    <xdr:to>
      <xdr:col>9</xdr:col>
      <xdr:colOff>542926</xdr:colOff>
      <xdr:row>32</xdr:row>
      <xdr:rowOff>114300</xdr:rowOff>
    </xdr:to>
    <xdr:sp macro="" textlink="">
      <xdr:nvSpPr>
        <xdr:cNvPr id="6" name="Полилиния 5"/>
        <xdr:cNvSpPr/>
      </xdr:nvSpPr>
      <xdr:spPr>
        <a:xfrm flipH="1">
          <a:off x="3914776" y="4305300"/>
          <a:ext cx="2114550" cy="1905000"/>
        </a:xfrm>
        <a:custGeom>
          <a:avLst/>
          <a:gdLst>
            <a:gd name="connsiteX0" fmla="*/ 2238375 w 2238375"/>
            <a:gd name="connsiteY0" fmla="*/ 95250 h 1905000"/>
            <a:gd name="connsiteX1" fmla="*/ 2095500 w 2238375"/>
            <a:gd name="connsiteY1" fmla="*/ 104775 h 1905000"/>
            <a:gd name="connsiteX2" fmla="*/ 2028825 w 2238375"/>
            <a:gd name="connsiteY2" fmla="*/ 123825 h 1905000"/>
            <a:gd name="connsiteX3" fmla="*/ 2009775 w 2238375"/>
            <a:gd name="connsiteY3" fmla="*/ 152400 h 1905000"/>
            <a:gd name="connsiteX4" fmla="*/ 1981200 w 2238375"/>
            <a:gd name="connsiteY4" fmla="*/ 161925 h 1905000"/>
            <a:gd name="connsiteX5" fmla="*/ 1914525 w 2238375"/>
            <a:gd name="connsiteY5" fmla="*/ 190500 h 1905000"/>
            <a:gd name="connsiteX6" fmla="*/ 1857375 w 2238375"/>
            <a:gd name="connsiteY6" fmla="*/ 209550 h 1905000"/>
            <a:gd name="connsiteX7" fmla="*/ 1828800 w 2238375"/>
            <a:gd name="connsiteY7" fmla="*/ 219075 h 1905000"/>
            <a:gd name="connsiteX8" fmla="*/ 1771650 w 2238375"/>
            <a:gd name="connsiteY8" fmla="*/ 247650 h 1905000"/>
            <a:gd name="connsiteX9" fmla="*/ 1733550 w 2238375"/>
            <a:gd name="connsiteY9" fmla="*/ 266700 h 1905000"/>
            <a:gd name="connsiteX10" fmla="*/ 1676400 w 2238375"/>
            <a:gd name="connsiteY10" fmla="*/ 276225 h 1905000"/>
            <a:gd name="connsiteX11" fmla="*/ 1638300 w 2238375"/>
            <a:gd name="connsiteY11" fmla="*/ 285750 h 1905000"/>
            <a:gd name="connsiteX12" fmla="*/ 1581150 w 2238375"/>
            <a:gd name="connsiteY12" fmla="*/ 304800 h 1905000"/>
            <a:gd name="connsiteX13" fmla="*/ 1524000 w 2238375"/>
            <a:gd name="connsiteY13" fmla="*/ 352425 h 1905000"/>
            <a:gd name="connsiteX14" fmla="*/ 1466850 w 2238375"/>
            <a:gd name="connsiteY14" fmla="*/ 390525 h 1905000"/>
            <a:gd name="connsiteX15" fmla="*/ 1438275 w 2238375"/>
            <a:gd name="connsiteY15" fmla="*/ 409575 h 1905000"/>
            <a:gd name="connsiteX16" fmla="*/ 1400175 w 2238375"/>
            <a:gd name="connsiteY16" fmla="*/ 438150 h 1905000"/>
            <a:gd name="connsiteX17" fmla="*/ 1343025 w 2238375"/>
            <a:gd name="connsiteY17" fmla="*/ 457200 h 1905000"/>
            <a:gd name="connsiteX18" fmla="*/ 1314450 w 2238375"/>
            <a:gd name="connsiteY18" fmla="*/ 466725 h 1905000"/>
            <a:gd name="connsiteX19" fmla="*/ 1285875 w 2238375"/>
            <a:gd name="connsiteY19" fmla="*/ 476250 h 1905000"/>
            <a:gd name="connsiteX20" fmla="*/ 1200150 w 2238375"/>
            <a:gd name="connsiteY20" fmla="*/ 542925 h 1905000"/>
            <a:gd name="connsiteX21" fmla="*/ 1171575 w 2238375"/>
            <a:gd name="connsiteY21" fmla="*/ 552450 h 1905000"/>
            <a:gd name="connsiteX22" fmla="*/ 1114425 w 2238375"/>
            <a:gd name="connsiteY22" fmla="*/ 590550 h 1905000"/>
            <a:gd name="connsiteX23" fmla="*/ 1085850 w 2238375"/>
            <a:gd name="connsiteY23" fmla="*/ 609600 h 1905000"/>
            <a:gd name="connsiteX24" fmla="*/ 1028700 w 2238375"/>
            <a:gd name="connsiteY24" fmla="*/ 628650 h 1905000"/>
            <a:gd name="connsiteX25" fmla="*/ 1000125 w 2238375"/>
            <a:gd name="connsiteY25" fmla="*/ 638175 h 1905000"/>
            <a:gd name="connsiteX26" fmla="*/ 971550 w 2238375"/>
            <a:gd name="connsiteY26" fmla="*/ 657225 h 1905000"/>
            <a:gd name="connsiteX27" fmla="*/ 933450 w 2238375"/>
            <a:gd name="connsiteY27" fmla="*/ 695325 h 1905000"/>
            <a:gd name="connsiteX28" fmla="*/ 876300 w 2238375"/>
            <a:gd name="connsiteY28" fmla="*/ 714375 h 1905000"/>
            <a:gd name="connsiteX29" fmla="*/ 866775 w 2238375"/>
            <a:gd name="connsiteY29" fmla="*/ 781050 h 1905000"/>
            <a:gd name="connsiteX30" fmla="*/ 923925 w 2238375"/>
            <a:gd name="connsiteY30" fmla="*/ 800100 h 1905000"/>
            <a:gd name="connsiteX31" fmla="*/ 1038225 w 2238375"/>
            <a:gd name="connsiteY31" fmla="*/ 838200 h 1905000"/>
            <a:gd name="connsiteX32" fmla="*/ 1190625 w 2238375"/>
            <a:gd name="connsiteY32" fmla="*/ 857250 h 1905000"/>
            <a:gd name="connsiteX33" fmla="*/ 1323975 w 2238375"/>
            <a:gd name="connsiteY33" fmla="*/ 876300 h 1905000"/>
            <a:gd name="connsiteX34" fmla="*/ 1390650 w 2238375"/>
            <a:gd name="connsiteY34" fmla="*/ 885825 h 1905000"/>
            <a:gd name="connsiteX35" fmla="*/ 1724025 w 2238375"/>
            <a:gd name="connsiteY35" fmla="*/ 895350 h 1905000"/>
            <a:gd name="connsiteX36" fmla="*/ 1743075 w 2238375"/>
            <a:gd name="connsiteY36" fmla="*/ 923925 h 1905000"/>
            <a:gd name="connsiteX37" fmla="*/ 1733550 w 2238375"/>
            <a:gd name="connsiteY37" fmla="*/ 962025 h 1905000"/>
            <a:gd name="connsiteX38" fmla="*/ 1704975 w 2238375"/>
            <a:gd name="connsiteY38" fmla="*/ 971550 h 1905000"/>
            <a:gd name="connsiteX39" fmla="*/ 1638300 w 2238375"/>
            <a:gd name="connsiteY39" fmla="*/ 981075 h 1905000"/>
            <a:gd name="connsiteX40" fmla="*/ 1428750 w 2238375"/>
            <a:gd name="connsiteY40" fmla="*/ 1000125 h 1905000"/>
            <a:gd name="connsiteX41" fmla="*/ 1400175 w 2238375"/>
            <a:gd name="connsiteY41" fmla="*/ 1009650 h 1905000"/>
            <a:gd name="connsiteX42" fmla="*/ 1285875 w 2238375"/>
            <a:gd name="connsiteY42" fmla="*/ 1019175 h 1905000"/>
            <a:gd name="connsiteX43" fmla="*/ 1209675 w 2238375"/>
            <a:gd name="connsiteY43" fmla="*/ 1038225 h 1905000"/>
            <a:gd name="connsiteX44" fmla="*/ 1152525 w 2238375"/>
            <a:gd name="connsiteY44" fmla="*/ 1057275 h 1905000"/>
            <a:gd name="connsiteX45" fmla="*/ 1123950 w 2238375"/>
            <a:gd name="connsiteY45" fmla="*/ 1076325 h 1905000"/>
            <a:gd name="connsiteX46" fmla="*/ 1057275 w 2238375"/>
            <a:gd name="connsiteY46" fmla="*/ 1095375 h 1905000"/>
            <a:gd name="connsiteX47" fmla="*/ 1019175 w 2238375"/>
            <a:gd name="connsiteY47" fmla="*/ 1114425 h 1905000"/>
            <a:gd name="connsiteX48" fmla="*/ 990600 w 2238375"/>
            <a:gd name="connsiteY48" fmla="*/ 1123950 h 1905000"/>
            <a:gd name="connsiteX49" fmla="*/ 971550 w 2238375"/>
            <a:gd name="connsiteY49" fmla="*/ 1181100 h 1905000"/>
            <a:gd name="connsiteX50" fmla="*/ 1000125 w 2238375"/>
            <a:gd name="connsiteY50" fmla="*/ 1209675 h 1905000"/>
            <a:gd name="connsiteX51" fmla="*/ 1047750 w 2238375"/>
            <a:gd name="connsiteY51" fmla="*/ 1295400 h 1905000"/>
            <a:gd name="connsiteX52" fmla="*/ 1095375 w 2238375"/>
            <a:gd name="connsiteY52" fmla="*/ 1352550 h 1905000"/>
            <a:gd name="connsiteX53" fmla="*/ 1143000 w 2238375"/>
            <a:gd name="connsiteY53" fmla="*/ 1400175 h 1905000"/>
            <a:gd name="connsiteX54" fmla="*/ 1162050 w 2238375"/>
            <a:gd name="connsiteY54" fmla="*/ 1428750 h 1905000"/>
            <a:gd name="connsiteX55" fmla="*/ 1219200 w 2238375"/>
            <a:gd name="connsiteY55" fmla="*/ 1457325 h 1905000"/>
            <a:gd name="connsiteX56" fmla="*/ 1247775 w 2238375"/>
            <a:gd name="connsiteY56" fmla="*/ 1428750 h 1905000"/>
            <a:gd name="connsiteX57" fmla="*/ 1285875 w 2238375"/>
            <a:gd name="connsiteY57" fmla="*/ 1419225 h 1905000"/>
            <a:gd name="connsiteX58" fmla="*/ 1514475 w 2238375"/>
            <a:gd name="connsiteY58" fmla="*/ 1428750 h 1905000"/>
            <a:gd name="connsiteX59" fmla="*/ 1600200 w 2238375"/>
            <a:gd name="connsiteY59" fmla="*/ 1447800 h 1905000"/>
            <a:gd name="connsiteX60" fmla="*/ 1676400 w 2238375"/>
            <a:gd name="connsiteY60" fmla="*/ 1466850 h 1905000"/>
            <a:gd name="connsiteX61" fmla="*/ 1714500 w 2238375"/>
            <a:gd name="connsiteY61" fmla="*/ 1524000 h 1905000"/>
            <a:gd name="connsiteX62" fmla="*/ 1733550 w 2238375"/>
            <a:gd name="connsiteY62" fmla="*/ 1552575 h 1905000"/>
            <a:gd name="connsiteX63" fmla="*/ 1743075 w 2238375"/>
            <a:gd name="connsiteY63" fmla="*/ 1581150 h 1905000"/>
            <a:gd name="connsiteX64" fmla="*/ 1781175 w 2238375"/>
            <a:gd name="connsiteY64" fmla="*/ 1638300 h 1905000"/>
            <a:gd name="connsiteX65" fmla="*/ 1800225 w 2238375"/>
            <a:gd name="connsiteY65" fmla="*/ 1666875 h 1905000"/>
            <a:gd name="connsiteX66" fmla="*/ 1819275 w 2238375"/>
            <a:gd name="connsiteY66" fmla="*/ 1724025 h 1905000"/>
            <a:gd name="connsiteX67" fmla="*/ 1828800 w 2238375"/>
            <a:gd name="connsiteY67" fmla="*/ 1752600 h 1905000"/>
            <a:gd name="connsiteX68" fmla="*/ 1800225 w 2238375"/>
            <a:gd name="connsiteY68" fmla="*/ 1876425 h 1905000"/>
            <a:gd name="connsiteX69" fmla="*/ 1743075 w 2238375"/>
            <a:gd name="connsiteY69" fmla="*/ 1905000 h 1905000"/>
            <a:gd name="connsiteX70" fmla="*/ 1695450 w 2238375"/>
            <a:gd name="connsiteY70" fmla="*/ 1895475 h 1905000"/>
            <a:gd name="connsiteX71" fmla="*/ 1647825 w 2238375"/>
            <a:gd name="connsiteY71" fmla="*/ 1847850 h 1905000"/>
            <a:gd name="connsiteX72" fmla="*/ 1619250 w 2238375"/>
            <a:gd name="connsiteY72" fmla="*/ 1828800 h 1905000"/>
            <a:gd name="connsiteX73" fmla="*/ 1571625 w 2238375"/>
            <a:gd name="connsiteY73" fmla="*/ 1771650 h 1905000"/>
            <a:gd name="connsiteX74" fmla="*/ 1514475 w 2238375"/>
            <a:gd name="connsiteY74" fmla="*/ 1724025 h 1905000"/>
            <a:gd name="connsiteX75" fmla="*/ 1485900 w 2238375"/>
            <a:gd name="connsiteY75" fmla="*/ 1695450 h 1905000"/>
            <a:gd name="connsiteX76" fmla="*/ 1466850 w 2238375"/>
            <a:gd name="connsiteY76" fmla="*/ 1666875 h 1905000"/>
            <a:gd name="connsiteX77" fmla="*/ 1438275 w 2238375"/>
            <a:gd name="connsiteY77" fmla="*/ 1657350 h 1905000"/>
            <a:gd name="connsiteX78" fmla="*/ 1409700 w 2238375"/>
            <a:gd name="connsiteY78" fmla="*/ 1638300 h 1905000"/>
            <a:gd name="connsiteX79" fmla="*/ 1190625 w 2238375"/>
            <a:gd name="connsiteY79" fmla="*/ 1657350 h 1905000"/>
            <a:gd name="connsiteX80" fmla="*/ 1162050 w 2238375"/>
            <a:gd name="connsiteY80" fmla="*/ 1666875 h 1905000"/>
            <a:gd name="connsiteX81" fmla="*/ 1123950 w 2238375"/>
            <a:gd name="connsiteY81" fmla="*/ 1676400 h 1905000"/>
            <a:gd name="connsiteX82" fmla="*/ 1114425 w 2238375"/>
            <a:gd name="connsiteY82" fmla="*/ 1724025 h 1905000"/>
            <a:gd name="connsiteX83" fmla="*/ 1104900 w 2238375"/>
            <a:gd name="connsiteY83" fmla="*/ 1781175 h 1905000"/>
            <a:gd name="connsiteX84" fmla="*/ 1085850 w 2238375"/>
            <a:gd name="connsiteY84" fmla="*/ 1809750 h 1905000"/>
            <a:gd name="connsiteX85" fmla="*/ 1000125 w 2238375"/>
            <a:gd name="connsiteY85" fmla="*/ 1857375 h 1905000"/>
            <a:gd name="connsiteX86" fmla="*/ 971550 w 2238375"/>
            <a:gd name="connsiteY86" fmla="*/ 1838325 h 1905000"/>
            <a:gd name="connsiteX87" fmla="*/ 952500 w 2238375"/>
            <a:gd name="connsiteY87" fmla="*/ 1781175 h 1905000"/>
            <a:gd name="connsiteX88" fmla="*/ 942975 w 2238375"/>
            <a:gd name="connsiteY88" fmla="*/ 1752600 h 1905000"/>
            <a:gd name="connsiteX89" fmla="*/ 914400 w 2238375"/>
            <a:gd name="connsiteY89" fmla="*/ 1695450 h 1905000"/>
            <a:gd name="connsiteX90" fmla="*/ 885825 w 2238375"/>
            <a:gd name="connsiteY90" fmla="*/ 1685925 h 1905000"/>
            <a:gd name="connsiteX91" fmla="*/ 857250 w 2238375"/>
            <a:gd name="connsiteY91" fmla="*/ 1666875 h 1905000"/>
            <a:gd name="connsiteX92" fmla="*/ 742950 w 2238375"/>
            <a:gd name="connsiteY92" fmla="*/ 1666875 h 1905000"/>
            <a:gd name="connsiteX93" fmla="*/ 590550 w 2238375"/>
            <a:gd name="connsiteY93" fmla="*/ 1676400 h 1905000"/>
            <a:gd name="connsiteX94" fmla="*/ 514350 w 2238375"/>
            <a:gd name="connsiteY94" fmla="*/ 1695450 h 1905000"/>
            <a:gd name="connsiteX95" fmla="*/ 485775 w 2238375"/>
            <a:gd name="connsiteY95" fmla="*/ 1704975 h 1905000"/>
            <a:gd name="connsiteX96" fmla="*/ 409575 w 2238375"/>
            <a:gd name="connsiteY96" fmla="*/ 1724025 h 1905000"/>
            <a:gd name="connsiteX97" fmla="*/ 352425 w 2238375"/>
            <a:gd name="connsiteY97" fmla="*/ 1743075 h 1905000"/>
            <a:gd name="connsiteX98" fmla="*/ 247650 w 2238375"/>
            <a:gd name="connsiteY98" fmla="*/ 1781175 h 1905000"/>
            <a:gd name="connsiteX99" fmla="*/ 200025 w 2238375"/>
            <a:gd name="connsiteY99" fmla="*/ 1800225 h 1905000"/>
            <a:gd name="connsiteX100" fmla="*/ 123825 w 2238375"/>
            <a:gd name="connsiteY100" fmla="*/ 1809750 h 1905000"/>
            <a:gd name="connsiteX101" fmla="*/ 47625 w 2238375"/>
            <a:gd name="connsiteY101" fmla="*/ 1828800 h 1905000"/>
            <a:gd name="connsiteX102" fmla="*/ 9525 w 2238375"/>
            <a:gd name="connsiteY102" fmla="*/ 1819275 h 1905000"/>
            <a:gd name="connsiteX103" fmla="*/ 0 w 2238375"/>
            <a:gd name="connsiteY103" fmla="*/ 1790700 h 1905000"/>
            <a:gd name="connsiteX104" fmla="*/ 9525 w 2238375"/>
            <a:gd name="connsiteY104" fmla="*/ 1685925 h 1905000"/>
            <a:gd name="connsiteX105" fmla="*/ 38100 w 2238375"/>
            <a:gd name="connsiteY105" fmla="*/ 1600200 h 1905000"/>
            <a:gd name="connsiteX106" fmla="*/ 57150 w 2238375"/>
            <a:gd name="connsiteY106" fmla="*/ 1543050 h 1905000"/>
            <a:gd name="connsiteX107" fmla="*/ 76200 w 2238375"/>
            <a:gd name="connsiteY107" fmla="*/ 1466850 h 1905000"/>
            <a:gd name="connsiteX108" fmla="*/ 95250 w 2238375"/>
            <a:gd name="connsiteY108" fmla="*/ 1428750 h 1905000"/>
            <a:gd name="connsiteX109" fmla="*/ 104775 w 2238375"/>
            <a:gd name="connsiteY109" fmla="*/ 1400175 h 1905000"/>
            <a:gd name="connsiteX110" fmla="*/ 161925 w 2238375"/>
            <a:gd name="connsiteY110" fmla="*/ 1304925 h 1905000"/>
            <a:gd name="connsiteX111" fmla="*/ 171450 w 2238375"/>
            <a:gd name="connsiteY111" fmla="*/ 1266825 h 1905000"/>
            <a:gd name="connsiteX112" fmla="*/ 190500 w 2238375"/>
            <a:gd name="connsiteY112" fmla="*/ 1228725 h 1905000"/>
            <a:gd name="connsiteX113" fmla="*/ 200025 w 2238375"/>
            <a:gd name="connsiteY113" fmla="*/ 1190625 h 1905000"/>
            <a:gd name="connsiteX114" fmla="*/ 219075 w 2238375"/>
            <a:gd name="connsiteY114" fmla="*/ 1162050 h 1905000"/>
            <a:gd name="connsiteX115" fmla="*/ 247650 w 2238375"/>
            <a:gd name="connsiteY115" fmla="*/ 1114425 h 1905000"/>
            <a:gd name="connsiteX116" fmla="*/ 314325 w 2238375"/>
            <a:gd name="connsiteY116" fmla="*/ 1009650 h 1905000"/>
            <a:gd name="connsiteX117" fmla="*/ 333375 w 2238375"/>
            <a:gd name="connsiteY117" fmla="*/ 952500 h 1905000"/>
            <a:gd name="connsiteX118" fmla="*/ 361950 w 2238375"/>
            <a:gd name="connsiteY118" fmla="*/ 923925 h 1905000"/>
            <a:gd name="connsiteX119" fmla="*/ 381000 w 2238375"/>
            <a:gd name="connsiteY119" fmla="*/ 895350 h 1905000"/>
            <a:gd name="connsiteX120" fmla="*/ 390525 w 2238375"/>
            <a:gd name="connsiteY120" fmla="*/ 866775 h 1905000"/>
            <a:gd name="connsiteX121" fmla="*/ 428625 w 2238375"/>
            <a:gd name="connsiteY121" fmla="*/ 809625 h 1905000"/>
            <a:gd name="connsiteX122" fmla="*/ 476250 w 2238375"/>
            <a:gd name="connsiteY122" fmla="*/ 742950 h 1905000"/>
            <a:gd name="connsiteX123" fmla="*/ 542925 w 2238375"/>
            <a:gd name="connsiteY123" fmla="*/ 647700 h 1905000"/>
            <a:gd name="connsiteX124" fmla="*/ 609600 w 2238375"/>
            <a:gd name="connsiteY124" fmla="*/ 581025 h 1905000"/>
            <a:gd name="connsiteX125" fmla="*/ 657225 w 2238375"/>
            <a:gd name="connsiteY125" fmla="*/ 514350 h 1905000"/>
            <a:gd name="connsiteX126" fmla="*/ 695325 w 2238375"/>
            <a:gd name="connsiteY126" fmla="*/ 495300 h 1905000"/>
            <a:gd name="connsiteX127" fmla="*/ 733425 w 2238375"/>
            <a:gd name="connsiteY127" fmla="*/ 438150 h 1905000"/>
            <a:gd name="connsiteX128" fmla="*/ 781050 w 2238375"/>
            <a:gd name="connsiteY128" fmla="*/ 390525 h 1905000"/>
            <a:gd name="connsiteX129" fmla="*/ 790575 w 2238375"/>
            <a:gd name="connsiteY129" fmla="*/ 361950 h 1905000"/>
            <a:gd name="connsiteX130" fmla="*/ 857250 w 2238375"/>
            <a:gd name="connsiteY130" fmla="*/ 304800 h 1905000"/>
            <a:gd name="connsiteX131" fmla="*/ 876300 w 2238375"/>
            <a:gd name="connsiteY131" fmla="*/ 276225 h 1905000"/>
            <a:gd name="connsiteX132" fmla="*/ 962025 w 2238375"/>
            <a:gd name="connsiteY132" fmla="*/ 228600 h 1905000"/>
            <a:gd name="connsiteX133" fmla="*/ 1000125 w 2238375"/>
            <a:gd name="connsiteY133" fmla="*/ 190500 h 1905000"/>
            <a:gd name="connsiteX134" fmla="*/ 1019175 w 2238375"/>
            <a:gd name="connsiteY134" fmla="*/ 161925 h 1905000"/>
            <a:gd name="connsiteX135" fmla="*/ 1047750 w 2238375"/>
            <a:gd name="connsiteY135" fmla="*/ 152400 h 1905000"/>
            <a:gd name="connsiteX136" fmla="*/ 1085850 w 2238375"/>
            <a:gd name="connsiteY136" fmla="*/ 133350 h 1905000"/>
            <a:gd name="connsiteX137" fmla="*/ 1152525 w 2238375"/>
            <a:gd name="connsiteY137" fmla="*/ 85725 h 1905000"/>
            <a:gd name="connsiteX138" fmla="*/ 1181100 w 2238375"/>
            <a:gd name="connsiteY138" fmla="*/ 66675 h 1905000"/>
            <a:gd name="connsiteX139" fmla="*/ 1238250 w 2238375"/>
            <a:gd name="connsiteY139" fmla="*/ 47625 h 1905000"/>
            <a:gd name="connsiteX140" fmla="*/ 1295400 w 2238375"/>
            <a:gd name="connsiteY140" fmla="*/ 28575 h 1905000"/>
            <a:gd name="connsiteX141" fmla="*/ 1323975 w 2238375"/>
            <a:gd name="connsiteY141" fmla="*/ 19050 h 1905000"/>
            <a:gd name="connsiteX142" fmla="*/ 1352550 w 2238375"/>
            <a:gd name="connsiteY142" fmla="*/ 9525 h 1905000"/>
            <a:gd name="connsiteX143" fmla="*/ 1457325 w 2238375"/>
            <a:gd name="connsiteY143" fmla="*/ 0 h 1905000"/>
            <a:gd name="connsiteX144" fmla="*/ 1819275 w 2238375"/>
            <a:gd name="connsiteY144" fmla="*/ 9525 h 1905000"/>
            <a:gd name="connsiteX145" fmla="*/ 1914525 w 2238375"/>
            <a:gd name="connsiteY145" fmla="*/ 28575 h 1905000"/>
            <a:gd name="connsiteX146" fmla="*/ 2019300 w 2238375"/>
            <a:gd name="connsiteY146" fmla="*/ 38100 h 1905000"/>
            <a:gd name="connsiteX147" fmla="*/ 2085975 w 2238375"/>
            <a:gd name="connsiteY147" fmla="*/ 57150 h 1905000"/>
            <a:gd name="connsiteX148" fmla="*/ 2114550 w 2238375"/>
            <a:gd name="connsiteY148" fmla="*/ 66675 h 1905000"/>
            <a:gd name="connsiteX149" fmla="*/ 2219325 w 2238375"/>
            <a:gd name="connsiteY149" fmla="*/ 95250 h 1905000"/>
            <a:gd name="connsiteX150" fmla="*/ 2238375 w 2238375"/>
            <a:gd name="connsiteY150" fmla="*/ 95250 h 1905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</a:cxnLst>
          <a:rect l="l" t="t" r="r" b="b"/>
          <a:pathLst>
            <a:path w="2238375" h="1905000">
              <a:moveTo>
                <a:pt x="2238375" y="95250"/>
              </a:moveTo>
              <a:cubicBezTo>
                <a:pt x="2190750" y="98425"/>
                <a:pt x="2142968" y="99778"/>
                <a:pt x="2095500" y="104775"/>
              </a:cubicBezTo>
              <a:cubicBezTo>
                <a:pt x="2078020" y="106615"/>
                <a:pt x="2046534" y="117922"/>
                <a:pt x="2028825" y="123825"/>
              </a:cubicBezTo>
              <a:cubicBezTo>
                <a:pt x="2022475" y="133350"/>
                <a:pt x="2018714" y="145249"/>
                <a:pt x="2009775" y="152400"/>
              </a:cubicBezTo>
              <a:cubicBezTo>
                <a:pt x="2001935" y="158672"/>
                <a:pt x="1990180" y="157435"/>
                <a:pt x="1981200" y="161925"/>
              </a:cubicBezTo>
              <a:cubicBezTo>
                <a:pt x="1898086" y="203482"/>
                <a:pt x="2013643" y="160765"/>
                <a:pt x="1914525" y="190500"/>
              </a:cubicBezTo>
              <a:cubicBezTo>
                <a:pt x="1895291" y="196270"/>
                <a:pt x="1876425" y="203200"/>
                <a:pt x="1857375" y="209550"/>
              </a:cubicBezTo>
              <a:lnTo>
                <a:pt x="1828800" y="219075"/>
              </a:lnTo>
              <a:cubicBezTo>
                <a:pt x="1773886" y="255684"/>
                <a:pt x="1826859" y="223989"/>
                <a:pt x="1771650" y="247650"/>
              </a:cubicBezTo>
              <a:cubicBezTo>
                <a:pt x="1758599" y="253243"/>
                <a:pt x="1747150" y="262620"/>
                <a:pt x="1733550" y="266700"/>
              </a:cubicBezTo>
              <a:cubicBezTo>
                <a:pt x="1715052" y="272249"/>
                <a:pt x="1695338" y="272437"/>
                <a:pt x="1676400" y="276225"/>
              </a:cubicBezTo>
              <a:cubicBezTo>
                <a:pt x="1663563" y="278792"/>
                <a:pt x="1650839" y="281988"/>
                <a:pt x="1638300" y="285750"/>
              </a:cubicBezTo>
              <a:cubicBezTo>
                <a:pt x="1619066" y="291520"/>
                <a:pt x="1581150" y="304800"/>
                <a:pt x="1581150" y="304800"/>
              </a:cubicBezTo>
              <a:cubicBezTo>
                <a:pt x="1497668" y="388282"/>
                <a:pt x="1603566" y="286120"/>
                <a:pt x="1524000" y="352425"/>
              </a:cubicBezTo>
              <a:cubicBezTo>
                <a:pt x="1476434" y="392063"/>
                <a:pt x="1517068" y="373786"/>
                <a:pt x="1466850" y="390525"/>
              </a:cubicBezTo>
              <a:cubicBezTo>
                <a:pt x="1457325" y="396875"/>
                <a:pt x="1447590" y="402921"/>
                <a:pt x="1438275" y="409575"/>
              </a:cubicBezTo>
              <a:cubicBezTo>
                <a:pt x="1425357" y="418802"/>
                <a:pt x="1414374" y="431050"/>
                <a:pt x="1400175" y="438150"/>
              </a:cubicBezTo>
              <a:cubicBezTo>
                <a:pt x="1382214" y="447130"/>
                <a:pt x="1362075" y="450850"/>
                <a:pt x="1343025" y="457200"/>
              </a:cubicBezTo>
              <a:lnTo>
                <a:pt x="1314450" y="466725"/>
              </a:lnTo>
              <a:lnTo>
                <a:pt x="1285875" y="476250"/>
              </a:lnTo>
              <a:cubicBezTo>
                <a:pt x="1261220" y="500905"/>
                <a:pt x="1234329" y="531532"/>
                <a:pt x="1200150" y="542925"/>
              </a:cubicBezTo>
              <a:lnTo>
                <a:pt x="1171575" y="552450"/>
              </a:lnTo>
              <a:lnTo>
                <a:pt x="1114425" y="590550"/>
              </a:lnTo>
              <a:cubicBezTo>
                <a:pt x="1104900" y="596900"/>
                <a:pt x="1096710" y="605980"/>
                <a:pt x="1085850" y="609600"/>
              </a:cubicBezTo>
              <a:lnTo>
                <a:pt x="1028700" y="628650"/>
              </a:lnTo>
              <a:lnTo>
                <a:pt x="1000125" y="638175"/>
              </a:lnTo>
              <a:cubicBezTo>
                <a:pt x="990600" y="644525"/>
                <a:pt x="980242" y="649775"/>
                <a:pt x="971550" y="657225"/>
              </a:cubicBezTo>
              <a:cubicBezTo>
                <a:pt x="957913" y="668914"/>
                <a:pt x="948851" y="686084"/>
                <a:pt x="933450" y="695325"/>
              </a:cubicBezTo>
              <a:cubicBezTo>
                <a:pt x="916231" y="705656"/>
                <a:pt x="876300" y="714375"/>
                <a:pt x="876300" y="714375"/>
              </a:cubicBezTo>
              <a:cubicBezTo>
                <a:pt x="864332" y="732328"/>
                <a:pt x="838072" y="756447"/>
                <a:pt x="866775" y="781050"/>
              </a:cubicBezTo>
              <a:cubicBezTo>
                <a:pt x="882021" y="794118"/>
                <a:pt x="904875" y="793750"/>
                <a:pt x="923925" y="800100"/>
              </a:cubicBezTo>
              <a:lnTo>
                <a:pt x="1038225" y="838200"/>
              </a:lnTo>
              <a:cubicBezTo>
                <a:pt x="1111066" y="862480"/>
                <a:pt x="1036199" y="840092"/>
                <a:pt x="1190625" y="857250"/>
              </a:cubicBezTo>
              <a:cubicBezTo>
                <a:pt x="1235252" y="862209"/>
                <a:pt x="1279525" y="869950"/>
                <a:pt x="1323975" y="876300"/>
              </a:cubicBezTo>
              <a:cubicBezTo>
                <a:pt x="1346200" y="879475"/>
                <a:pt x="1368209" y="885184"/>
                <a:pt x="1390650" y="885825"/>
              </a:cubicBezTo>
              <a:lnTo>
                <a:pt x="1724025" y="895350"/>
              </a:lnTo>
              <a:cubicBezTo>
                <a:pt x="1730375" y="904875"/>
                <a:pt x="1741456" y="912592"/>
                <a:pt x="1743075" y="923925"/>
              </a:cubicBezTo>
              <a:cubicBezTo>
                <a:pt x="1744926" y="936884"/>
                <a:pt x="1741728" y="951803"/>
                <a:pt x="1733550" y="962025"/>
              </a:cubicBezTo>
              <a:cubicBezTo>
                <a:pt x="1727278" y="969865"/>
                <a:pt x="1714820" y="969581"/>
                <a:pt x="1704975" y="971550"/>
              </a:cubicBezTo>
              <a:cubicBezTo>
                <a:pt x="1682960" y="975953"/>
                <a:pt x="1660525" y="977900"/>
                <a:pt x="1638300" y="981075"/>
              </a:cubicBezTo>
              <a:cubicBezTo>
                <a:pt x="1547404" y="1011374"/>
                <a:pt x="1649909" y="980020"/>
                <a:pt x="1428750" y="1000125"/>
              </a:cubicBezTo>
              <a:cubicBezTo>
                <a:pt x="1418751" y="1001034"/>
                <a:pt x="1410127" y="1008323"/>
                <a:pt x="1400175" y="1009650"/>
              </a:cubicBezTo>
              <a:cubicBezTo>
                <a:pt x="1362278" y="1014703"/>
                <a:pt x="1323975" y="1016000"/>
                <a:pt x="1285875" y="1019175"/>
              </a:cubicBezTo>
              <a:lnTo>
                <a:pt x="1209675" y="1038225"/>
              </a:lnTo>
              <a:cubicBezTo>
                <a:pt x="1190194" y="1043095"/>
                <a:pt x="1152525" y="1057275"/>
                <a:pt x="1152525" y="1057275"/>
              </a:cubicBezTo>
              <a:cubicBezTo>
                <a:pt x="1143000" y="1063625"/>
                <a:pt x="1134189" y="1071205"/>
                <a:pt x="1123950" y="1076325"/>
              </a:cubicBezTo>
              <a:cubicBezTo>
                <a:pt x="1100923" y="1087839"/>
                <a:pt x="1081690" y="1086220"/>
                <a:pt x="1057275" y="1095375"/>
              </a:cubicBezTo>
              <a:cubicBezTo>
                <a:pt x="1043980" y="1100361"/>
                <a:pt x="1032226" y="1108832"/>
                <a:pt x="1019175" y="1114425"/>
              </a:cubicBezTo>
              <a:cubicBezTo>
                <a:pt x="1009947" y="1118380"/>
                <a:pt x="1000125" y="1120775"/>
                <a:pt x="990600" y="1123950"/>
              </a:cubicBezTo>
              <a:lnTo>
                <a:pt x="971550" y="1181100"/>
              </a:lnTo>
              <a:cubicBezTo>
                <a:pt x="967290" y="1193879"/>
                <a:pt x="991855" y="1199042"/>
                <a:pt x="1000125" y="1209675"/>
              </a:cubicBezTo>
              <a:cubicBezTo>
                <a:pt x="1084216" y="1317792"/>
                <a:pt x="1013259" y="1226418"/>
                <a:pt x="1047750" y="1295400"/>
              </a:cubicBezTo>
              <a:cubicBezTo>
                <a:pt x="1065487" y="1330873"/>
                <a:pt x="1069043" y="1320952"/>
                <a:pt x="1095375" y="1352550"/>
              </a:cubicBezTo>
              <a:cubicBezTo>
                <a:pt x="1135063" y="1400175"/>
                <a:pt x="1090613" y="1365250"/>
                <a:pt x="1143000" y="1400175"/>
              </a:cubicBezTo>
              <a:cubicBezTo>
                <a:pt x="1149350" y="1409700"/>
                <a:pt x="1153955" y="1420655"/>
                <a:pt x="1162050" y="1428750"/>
              </a:cubicBezTo>
              <a:cubicBezTo>
                <a:pt x="1180514" y="1447214"/>
                <a:pt x="1195959" y="1449578"/>
                <a:pt x="1219200" y="1457325"/>
              </a:cubicBezTo>
              <a:cubicBezTo>
                <a:pt x="1228725" y="1447800"/>
                <a:pt x="1236079" y="1435433"/>
                <a:pt x="1247775" y="1428750"/>
              </a:cubicBezTo>
              <a:cubicBezTo>
                <a:pt x="1259141" y="1422255"/>
                <a:pt x="1272784" y="1419225"/>
                <a:pt x="1285875" y="1419225"/>
              </a:cubicBezTo>
              <a:cubicBezTo>
                <a:pt x="1362141" y="1419225"/>
                <a:pt x="1438275" y="1425575"/>
                <a:pt x="1514475" y="1428750"/>
              </a:cubicBezTo>
              <a:cubicBezTo>
                <a:pt x="1658114" y="1457478"/>
                <a:pt x="1479136" y="1420897"/>
                <a:pt x="1600200" y="1447800"/>
              </a:cubicBezTo>
              <a:cubicBezTo>
                <a:pt x="1669164" y="1463125"/>
                <a:pt x="1625338" y="1449829"/>
                <a:pt x="1676400" y="1466850"/>
              </a:cubicBezTo>
              <a:lnTo>
                <a:pt x="1714500" y="1524000"/>
              </a:lnTo>
              <a:cubicBezTo>
                <a:pt x="1720850" y="1533525"/>
                <a:pt x="1729930" y="1541715"/>
                <a:pt x="1733550" y="1552575"/>
              </a:cubicBezTo>
              <a:cubicBezTo>
                <a:pt x="1736725" y="1562100"/>
                <a:pt x="1738199" y="1572373"/>
                <a:pt x="1743075" y="1581150"/>
              </a:cubicBezTo>
              <a:cubicBezTo>
                <a:pt x="1754194" y="1601164"/>
                <a:pt x="1768475" y="1619250"/>
                <a:pt x="1781175" y="1638300"/>
              </a:cubicBezTo>
              <a:cubicBezTo>
                <a:pt x="1787525" y="1647825"/>
                <a:pt x="1796605" y="1656015"/>
                <a:pt x="1800225" y="1666875"/>
              </a:cubicBezTo>
              <a:lnTo>
                <a:pt x="1819275" y="1724025"/>
              </a:lnTo>
              <a:lnTo>
                <a:pt x="1828800" y="1752600"/>
              </a:lnTo>
              <a:cubicBezTo>
                <a:pt x="1827206" y="1763755"/>
                <a:pt x="1816740" y="1865415"/>
                <a:pt x="1800225" y="1876425"/>
              </a:cubicBezTo>
              <a:cubicBezTo>
                <a:pt x="1763296" y="1901044"/>
                <a:pt x="1782510" y="1891855"/>
                <a:pt x="1743075" y="1905000"/>
              </a:cubicBezTo>
              <a:cubicBezTo>
                <a:pt x="1727200" y="1901825"/>
                <a:pt x="1710609" y="1901159"/>
                <a:pt x="1695450" y="1895475"/>
              </a:cubicBezTo>
              <a:cubicBezTo>
                <a:pt x="1654810" y="1880235"/>
                <a:pt x="1675765" y="1875790"/>
                <a:pt x="1647825" y="1847850"/>
              </a:cubicBezTo>
              <a:cubicBezTo>
                <a:pt x="1639730" y="1839755"/>
                <a:pt x="1628044" y="1836129"/>
                <a:pt x="1619250" y="1828800"/>
              </a:cubicBezTo>
              <a:cubicBezTo>
                <a:pt x="1573714" y="1790854"/>
                <a:pt x="1605682" y="1812518"/>
                <a:pt x="1571625" y="1771650"/>
              </a:cubicBezTo>
              <a:cubicBezTo>
                <a:pt x="1533679" y="1726114"/>
                <a:pt x="1555343" y="1758082"/>
                <a:pt x="1514475" y="1724025"/>
              </a:cubicBezTo>
              <a:cubicBezTo>
                <a:pt x="1504127" y="1715401"/>
                <a:pt x="1494524" y="1705798"/>
                <a:pt x="1485900" y="1695450"/>
              </a:cubicBezTo>
              <a:cubicBezTo>
                <a:pt x="1478571" y="1686656"/>
                <a:pt x="1475789" y="1674026"/>
                <a:pt x="1466850" y="1666875"/>
              </a:cubicBezTo>
              <a:cubicBezTo>
                <a:pt x="1459010" y="1660603"/>
                <a:pt x="1447800" y="1660525"/>
                <a:pt x="1438275" y="1657350"/>
              </a:cubicBezTo>
              <a:cubicBezTo>
                <a:pt x="1428750" y="1651000"/>
                <a:pt x="1421135" y="1638845"/>
                <a:pt x="1409700" y="1638300"/>
              </a:cubicBezTo>
              <a:cubicBezTo>
                <a:pt x="1348751" y="1635398"/>
                <a:pt x="1258550" y="1640369"/>
                <a:pt x="1190625" y="1657350"/>
              </a:cubicBezTo>
              <a:cubicBezTo>
                <a:pt x="1180885" y="1659785"/>
                <a:pt x="1171704" y="1664117"/>
                <a:pt x="1162050" y="1666875"/>
              </a:cubicBezTo>
              <a:cubicBezTo>
                <a:pt x="1149463" y="1670471"/>
                <a:pt x="1136650" y="1673225"/>
                <a:pt x="1123950" y="1676400"/>
              </a:cubicBezTo>
              <a:cubicBezTo>
                <a:pt x="1120775" y="1692275"/>
                <a:pt x="1117321" y="1708097"/>
                <a:pt x="1114425" y="1724025"/>
              </a:cubicBezTo>
              <a:cubicBezTo>
                <a:pt x="1110970" y="1743026"/>
                <a:pt x="1111007" y="1762853"/>
                <a:pt x="1104900" y="1781175"/>
              </a:cubicBezTo>
              <a:cubicBezTo>
                <a:pt x="1101280" y="1792035"/>
                <a:pt x="1094465" y="1802212"/>
                <a:pt x="1085850" y="1809750"/>
              </a:cubicBezTo>
              <a:cubicBezTo>
                <a:pt x="1045540" y="1845021"/>
                <a:pt x="1039372" y="1844293"/>
                <a:pt x="1000125" y="1857375"/>
              </a:cubicBezTo>
              <a:cubicBezTo>
                <a:pt x="990600" y="1851025"/>
                <a:pt x="977617" y="1848033"/>
                <a:pt x="971550" y="1838325"/>
              </a:cubicBezTo>
              <a:cubicBezTo>
                <a:pt x="960907" y="1821297"/>
                <a:pt x="958850" y="1800225"/>
                <a:pt x="952500" y="1781175"/>
              </a:cubicBezTo>
              <a:lnTo>
                <a:pt x="942975" y="1752600"/>
              </a:lnTo>
              <a:cubicBezTo>
                <a:pt x="936700" y="1733776"/>
                <a:pt x="931186" y="1708879"/>
                <a:pt x="914400" y="1695450"/>
              </a:cubicBezTo>
              <a:cubicBezTo>
                <a:pt x="906560" y="1689178"/>
                <a:pt x="895350" y="1689100"/>
                <a:pt x="885825" y="1685925"/>
              </a:cubicBezTo>
              <a:cubicBezTo>
                <a:pt x="876300" y="1679575"/>
                <a:pt x="867772" y="1671384"/>
                <a:pt x="857250" y="1666875"/>
              </a:cubicBezTo>
              <a:cubicBezTo>
                <a:pt x="812557" y="1647721"/>
                <a:pt x="796472" y="1662415"/>
                <a:pt x="742950" y="1666875"/>
              </a:cubicBezTo>
              <a:cubicBezTo>
                <a:pt x="692227" y="1671102"/>
                <a:pt x="641350" y="1673225"/>
                <a:pt x="590550" y="1676400"/>
              </a:cubicBezTo>
              <a:cubicBezTo>
                <a:pt x="525231" y="1698173"/>
                <a:pt x="606302" y="1672462"/>
                <a:pt x="514350" y="1695450"/>
              </a:cubicBezTo>
              <a:cubicBezTo>
                <a:pt x="504610" y="1697885"/>
                <a:pt x="495461" y="1702333"/>
                <a:pt x="485775" y="1704975"/>
              </a:cubicBezTo>
              <a:cubicBezTo>
                <a:pt x="460516" y="1711864"/>
                <a:pt x="434975" y="1717675"/>
                <a:pt x="409575" y="1724025"/>
              </a:cubicBezTo>
              <a:cubicBezTo>
                <a:pt x="390094" y="1728895"/>
                <a:pt x="352425" y="1743075"/>
                <a:pt x="352425" y="1743075"/>
              </a:cubicBezTo>
              <a:cubicBezTo>
                <a:pt x="302065" y="1776648"/>
                <a:pt x="334956" y="1759349"/>
                <a:pt x="247650" y="1781175"/>
              </a:cubicBezTo>
              <a:cubicBezTo>
                <a:pt x="231063" y="1785322"/>
                <a:pt x="216685" y="1796380"/>
                <a:pt x="200025" y="1800225"/>
              </a:cubicBezTo>
              <a:cubicBezTo>
                <a:pt x="175083" y="1805981"/>
                <a:pt x="149225" y="1806575"/>
                <a:pt x="123825" y="1809750"/>
              </a:cubicBezTo>
              <a:cubicBezTo>
                <a:pt x="101276" y="1817266"/>
                <a:pt x="70613" y="1828800"/>
                <a:pt x="47625" y="1828800"/>
              </a:cubicBezTo>
              <a:cubicBezTo>
                <a:pt x="34534" y="1828800"/>
                <a:pt x="22225" y="1822450"/>
                <a:pt x="9525" y="1819275"/>
              </a:cubicBezTo>
              <a:cubicBezTo>
                <a:pt x="6350" y="1809750"/>
                <a:pt x="0" y="1800740"/>
                <a:pt x="0" y="1790700"/>
              </a:cubicBezTo>
              <a:cubicBezTo>
                <a:pt x="0" y="1755631"/>
                <a:pt x="3431" y="1720460"/>
                <a:pt x="9525" y="1685925"/>
              </a:cubicBezTo>
              <a:lnTo>
                <a:pt x="38100" y="1600200"/>
              </a:lnTo>
              <a:lnTo>
                <a:pt x="57150" y="1543050"/>
              </a:lnTo>
              <a:cubicBezTo>
                <a:pt x="79513" y="1475962"/>
                <a:pt x="54815" y="1516748"/>
                <a:pt x="76200" y="1466850"/>
              </a:cubicBezTo>
              <a:cubicBezTo>
                <a:pt x="81793" y="1453799"/>
                <a:pt x="89657" y="1441801"/>
                <a:pt x="95250" y="1428750"/>
              </a:cubicBezTo>
              <a:cubicBezTo>
                <a:pt x="99205" y="1419522"/>
                <a:pt x="99899" y="1408952"/>
                <a:pt x="104775" y="1400175"/>
              </a:cubicBezTo>
              <a:cubicBezTo>
                <a:pt x="130337" y="1354163"/>
                <a:pt x="145296" y="1349269"/>
                <a:pt x="161925" y="1304925"/>
              </a:cubicBezTo>
              <a:cubicBezTo>
                <a:pt x="166522" y="1292668"/>
                <a:pt x="166853" y="1279082"/>
                <a:pt x="171450" y="1266825"/>
              </a:cubicBezTo>
              <a:cubicBezTo>
                <a:pt x="176436" y="1253530"/>
                <a:pt x="185514" y="1242020"/>
                <a:pt x="190500" y="1228725"/>
              </a:cubicBezTo>
              <a:cubicBezTo>
                <a:pt x="195097" y="1216468"/>
                <a:pt x="194868" y="1202657"/>
                <a:pt x="200025" y="1190625"/>
              </a:cubicBezTo>
              <a:cubicBezTo>
                <a:pt x="204534" y="1180103"/>
                <a:pt x="213008" y="1171758"/>
                <a:pt x="219075" y="1162050"/>
              </a:cubicBezTo>
              <a:cubicBezTo>
                <a:pt x="228887" y="1146351"/>
                <a:pt x="238873" y="1130725"/>
                <a:pt x="247650" y="1114425"/>
              </a:cubicBezTo>
              <a:cubicBezTo>
                <a:pt x="299128" y="1018823"/>
                <a:pt x="262181" y="1061794"/>
                <a:pt x="314325" y="1009650"/>
              </a:cubicBezTo>
              <a:lnTo>
                <a:pt x="333375" y="952500"/>
              </a:lnTo>
              <a:cubicBezTo>
                <a:pt x="337635" y="939721"/>
                <a:pt x="353326" y="934273"/>
                <a:pt x="361950" y="923925"/>
              </a:cubicBezTo>
              <a:cubicBezTo>
                <a:pt x="369279" y="915131"/>
                <a:pt x="375880" y="905589"/>
                <a:pt x="381000" y="895350"/>
              </a:cubicBezTo>
              <a:cubicBezTo>
                <a:pt x="385490" y="886370"/>
                <a:pt x="385649" y="875552"/>
                <a:pt x="390525" y="866775"/>
              </a:cubicBezTo>
              <a:cubicBezTo>
                <a:pt x="401644" y="846761"/>
                <a:pt x="415925" y="828675"/>
                <a:pt x="428625" y="809625"/>
              </a:cubicBezTo>
              <a:cubicBezTo>
                <a:pt x="490559" y="716724"/>
                <a:pt x="393548" y="861095"/>
                <a:pt x="476250" y="742950"/>
              </a:cubicBezTo>
              <a:cubicBezTo>
                <a:pt x="490017" y="723282"/>
                <a:pt x="523590" y="668968"/>
                <a:pt x="542925" y="647700"/>
              </a:cubicBezTo>
              <a:cubicBezTo>
                <a:pt x="564068" y="624443"/>
                <a:pt x="587375" y="603250"/>
                <a:pt x="609600" y="581025"/>
              </a:cubicBezTo>
              <a:cubicBezTo>
                <a:pt x="649756" y="540869"/>
                <a:pt x="604725" y="559350"/>
                <a:pt x="657225" y="514350"/>
              </a:cubicBezTo>
              <a:cubicBezTo>
                <a:pt x="668006" y="505109"/>
                <a:pt x="682625" y="501650"/>
                <a:pt x="695325" y="495300"/>
              </a:cubicBezTo>
              <a:cubicBezTo>
                <a:pt x="712064" y="445082"/>
                <a:pt x="693787" y="485716"/>
                <a:pt x="733425" y="438150"/>
              </a:cubicBezTo>
              <a:cubicBezTo>
                <a:pt x="773113" y="390525"/>
                <a:pt x="728663" y="425450"/>
                <a:pt x="781050" y="390525"/>
              </a:cubicBezTo>
              <a:cubicBezTo>
                <a:pt x="784225" y="381000"/>
                <a:pt x="785006" y="370304"/>
                <a:pt x="790575" y="361950"/>
              </a:cubicBezTo>
              <a:cubicBezTo>
                <a:pt x="811311" y="330845"/>
                <a:pt x="830841" y="331209"/>
                <a:pt x="857250" y="304800"/>
              </a:cubicBezTo>
              <a:cubicBezTo>
                <a:pt x="865345" y="296705"/>
                <a:pt x="867685" y="283763"/>
                <a:pt x="876300" y="276225"/>
              </a:cubicBezTo>
              <a:cubicBezTo>
                <a:pt x="916610" y="240954"/>
                <a:pt x="922778" y="241682"/>
                <a:pt x="962025" y="228600"/>
              </a:cubicBezTo>
              <a:cubicBezTo>
                <a:pt x="982807" y="166255"/>
                <a:pt x="953943" y="227445"/>
                <a:pt x="1000125" y="190500"/>
              </a:cubicBezTo>
              <a:cubicBezTo>
                <a:pt x="1009064" y="183349"/>
                <a:pt x="1010236" y="169076"/>
                <a:pt x="1019175" y="161925"/>
              </a:cubicBezTo>
              <a:cubicBezTo>
                <a:pt x="1027015" y="155653"/>
                <a:pt x="1038522" y="156355"/>
                <a:pt x="1047750" y="152400"/>
              </a:cubicBezTo>
              <a:cubicBezTo>
                <a:pt x="1060801" y="146807"/>
                <a:pt x="1073522" y="140395"/>
                <a:pt x="1085850" y="133350"/>
              </a:cubicBezTo>
              <a:cubicBezTo>
                <a:pt x="1108298" y="120523"/>
                <a:pt x="1132082" y="100327"/>
                <a:pt x="1152525" y="85725"/>
              </a:cubicBezTo>
              <a:cubicBezTo>
                <a:pt x="1161840" y="79071"/>
                <a:pt x="1170639" y="71324"/>
                <a:pt x="1181100" y="66675"/>
              </a:cubicBezTo>
              <a:cubicBezTo>
                <a:pt x="1199450" y="58520"/>
                <a:pt x="1219200" y="53975"/>
                <a:pt x="1238250" y="47625"/>
              </a:cubicBezTo>
              <a:lnTo>
                <a:pt x="1295400" y="28575"/>
              </a:lnTo>
              <a:lnTo>
                <a:pt x="1323975" y="19050"/>
              </a:lnTo>
              <a:cubicBezTo>
                <a:pt x="1333500" y="15875"/>
                <a:pt x="1342551" y="10434"/>
                <a:pt x="1352550" y="9525"/>
              </a:cubicBezTo>
              <a:lnTo>
                <a:pt x="1457325" y="0"/>
              </a:lnTo>
              <a:lnTo>
                <a:pt x="1819275" y="9525"/>
              </a:lnTo>
              <a:cubicBezTo>
                <a:pt x="2035121" y="19118"/>
                <a:pt x="1802385" y="12555"/>
                <a:pt x="1914525" y="28575"/>
              </a:cubicBezTo>
              <a:cubicBezTo>
                <a:pt x="1949242" y="33535"/>
                <a:pt x="1984375" y="34925"/>
                <a:pt x="2019300" y="38100"/>
              </a:cubicBezTo>
              <a:cubicBezTo>
                <a:pt x="2087813" y="60938"/>
                <a:pt x="2002254" y="33230"/>
                <a:pt x="2085975" y="57150"/>
              </a:cubicBezTo>
              <a:cubicBezTo>
                <a:pt x="2095629" y="59908"/>
                <a:pt x="2104810" y="64240"/>
                <a:pt x="2114550" y="66675"/>
              </a:cubicBezTo>
              <a:cubicBezTo>
                <a:pt x="2134390" y="71635"/>
                <a:pt x="2205702" y="81627"/>
                <a:pt x="2219325" y="95250"/>
              </a:cubicBezTo>
              <a:lnTo>
                <a:pt x="2238375" y="95250"/>
              </a:lnTo>
              <a:close/>
            </a:path>
          </a:pathLst>
        </a:custGeom>
        <a:pattFill prst="diagBrick">
          <a:fgClr>
            <a:srgbClr val="BEF96F"/>
          </a:fgClr>
          <a:bgClr>
            <a:srgbClr val="257945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523875</xdr:colOff>
      <xdr:row>27</xdr:row>
      <xdr:rowOff>123825</xdr:rowOff>
    </xdr:from>
    <xdr:to>
      <xdr:col>14</xdr:col>
      <xdr:colOff>323850</xdr:colOff>
      <xdr:row>37</xdr:row>
      <xdr:rowOff>123825</xdr:rowOff>
    </xdr:to>
    <xdr:sp macro="" textlink="">
      <xdr:nvSpPr>
        <xdr:cNvPr id="7" name="Полилиния 6"/>
        <xdr:cNvSpPr/>
      </xdr:nvSpPr>
      <xdr:spPr>
        <a:xfrm>
          <a:off x="6619875" y="5267325"/>
          <a:ext cx="2238375" cy="1905000"/>
        </a:xfrm>
        <a:custGeom>
          <a:avLst/>
          <a:gdLst>
            <a:gd name="connsiteX0" fmla="*/ 2238375 w 2238375"/>
            <a:gd name="connsiteY0" fmla="*/ 95250 h 1905000"/>
            <a:gd name="connsiteX1" fmla="*/ 2095500 w 2238375"/>
            <a:gd name="connsiteY1" fmla="*/ 104775 h 1905000"/>
            <a:gd name="connsiteX2" fmla="*/ 2028825 w 2238375"/>
            <a:gd name="connsiteY2" fmla="*/ 123825 h 1905000"/>
            <a:gd name="connsiteX3" fmla="*/ 2009775 w 2238375"/>
            <a:gd name="connsiteY3" fmla="*/ 152400 h 1905000"/>
            <a:gd name="connsiteX4" fmla="*/ 1981200 w 2238375"/>
            <a:gd name="connsiteY4" fmla="*/ 161925 h 1905000"/>
            <a:gd name="connsiteX5" fmla="*/ 1914525 w 2238375"/>
            <a:gd name="connsiteY5" fmla="*/ 190500 h 1905000"/>
            <a:gd name="connsiteX6" fmla="*/ 1857375 w 2238375"/>
            <a:gd name="connsiteY6" fmla="*/ 209550 h 1905000"/>
            <a:gd name="connsiteX7" fmla="*/ 1828800 w 2238375"/>
            <a:gd name="connsiteY7" fmla="*/ 219075 h 1905000"/>
            <a:gd name="connsiteX8" fmla="*/ 1771650 w 2238375"/>
            <a:gd name="connsiteY8" fmla="*/ 247650 h 1905000"/>
            <a:gd name="connsiteX9" fmla="*/ 1733550 w 2238375"/>
            <a:gd name="connsiteY9" fmla="*/ 266700 h 1905000"/>
            <a:gd name="connsiteX10" fmla="*/ 1676400 w 2238375"/>
            <a:gd name="connsiteY10" fmla="*/ 276225 h 1905000"/>
            <a:gd name="connsiteX11" fmla="*/ 1638300 w 2238375"/>
            <a:gd name="connsiteY11" fmla="*/ 285750 h 1905000"/>
            <a:gd name="connsiteX12" fmla="*/ 1581150 w 2238375"/>
            <a:gd name="connsiteY12" fmla="*/ 304800 h 1905000"/>
            <a:gd name="connsiteX13" fmla="*/ 1524000 w 2238375"/>
            <a:gd name="connsiteY13" fmla="*/ 352425 h 1905000"/>
            <a:gd name="connsiteX14" fmla="*/ 1466850 w 2238375"/>
            <a:gd name="connsiteY14" fmla="*/ 390525 h 1905000"/>
            <a:gd name="connsiteX15" fmla="*/ 1438275 w 2238375"/>
            <a:gd name="connsiteY15" fmla="*/ 409575 h 1905000"/>
            <a:gd name="connsiteX16" fmla="*/ 1400175 w 2238375"/>
            <a:gd name="connsiteY16" fmla="*/ 438150 h 1905000"/>
            <a:gd name="connsiteX17" fmla="*/ 1343025 w 2238375"/>
            <a:gd name="connsiteY17" fmla="*/ 457200 h 1905000"/>
            <a:gd name="connsiteX18" fmla="*/ 1314450 w 2238375"/>
            <a:gd name="connsiteY18" fmla="*/ 466725 h 1905000"/>
            <a:gd name="connsiteX19" fmla="*/ 1285875 w 2238375"/>
            <a:gd name="connsiteY19" fmla="*/ 476250 h 1905000"/>
            <a:gd name="connsiteX20" fmla="*/ 1200150 w 2238375"/>
            <a:gd name="connsiteY20" fmla="*/ 542925 h 1905000"/>
            <a:gd name="connsiteX21" fmla="*/ 1171575 w 2238375"/>
            <a:gd name="connsiteY21" fmla="*/ 552450 h 1905000"/>
            <a:gd name="connsiteX22" fmla="*/ 1114425 w 2238375"/>
            <a:gd name="connsiteY22" fmla="*/ 590550 h 1905000"/>
            <a:gd name="connsiteX23" fmla="*/ 1085850 w 2238375"/>
            <a:gd name="connsiteY23" fmla="*/ 609600 h 1905000"/>
            <a:gd name="connsiteX24" fmla="*/ 1028700 w 2238375"/>
            <a:gd name="connsiteY24" fmla="*/ 628650 h 1905000"/>
            <a:gd name="connsiteX25" fmla="*/ 1000125 w 2238375"/>
            <a:gd name="connsiteY25" fmla="*/ 638175 h 1905000"/>
            <a:gd name="connsiteX26" fmla="*/ 971550 w 2238375"/>
            <a:gd name="connsiteY26" fmla="*/ 657225 h 1905000"/>
            <a:gd name="connsiteX27" fmla="*/ 933450 w 2238375"/>
            <a:gd name="connsiteY27" fmla="*/ 695325 h 1905000"/>
            <a:gd name="connsiteX28" fmla="*/ 876300 w 2238375"/>
            <a:gd name="connsiteY28" fmla="*/ 714375 h 1905000"/>
            <a:gd name="connsiteX29" fmla="*/ 866775 w 2238375"/>
            <a:gd name="connsiteY29" fmla="*/ 781050 h 1905000"/>
            <a:gd name="connsiteX30" fmla="*/ 923925 w 2238375"/>
            <a:gd name="connsiteY30" fmla="*/ 800100 h 1905000"/>
            <a:gd name="connsiteX31" fmla="*/ 1038225 w 2238375"/>
            <a:gd name="connsiteY31" fmla="*/ 838200 h 1905000"/>
            <a:gd name="connsiteX32" fmla="*/ 1190625 w 2238375"/>
            <a:gd name="connsiteY32" fmla="*/ 857250 h 1905000"/>
            <a:gd name="connsiteX33" fmla="*/ 1323975 w 2238375"/>
            <a:gd name="connsiteY33" fmla="*/ 876300 h 1905000"/>
            <a:gd name="connsiteX34" fmla="*/ 1390650 w 2238375"/>
            <a:gd name="connsiteY34" fmla="*/ 885825 h 1905000"/>
            <a:gd name="connsiteX35" fmla="*/ 1724025 w 2238375"/>
            <a:gd name="connsiteY35" fmla="*/ 895350 h 1905000"/>
            <a:gd name="connsiteX36" fmla="*/ 1743075 w 2238375"/>
            <a:gd name="connsiteY36" fmla="*/ 923925 h 1905000"/>
            <a:gd name="connsiteX37" fmla="*/ 1733550 w 2238375"/>
            <a:gd name="connsiteY37" fmla="*/ 962025 h 1905000"/>
            <a:gd name="connsiteX38" fmla="*/ 1704975 w 2238375"/>
            <a:gd name="connsiteY38" fmla="*/ 971550 h 1905000"/>
            <a:gd name="connsiteX39" fmla="*/ 1638300 w 2238375"/>
            <a:gd name="connsiteY39" fmla="*/ 981075 h 1905000"/>
            <a:gd name="connsiteX40" fmla="*/ 1428750 w 2238375"/>
            <a:gd name="connsiteY40" fmla="*/ 1000125 h 1905000"/>
            <a:gd name="connsiteX41" fmla="*/ 1400175 w 2238375"/>
            <a:gd name="connsiteY41" fmla="*/ 1009650 h 1905000"/>
            <a:gd name="connsiteX42" fmla="*/ 1285875 w 2238375"/>
            <a:gd name="connsiteY42" fmla="*/ 1019175 h 1905000"/>
            <a:gd name="connsiteX43" fmla="*/ 1209675 w 2238375"/>
            <a:gd name="connsiteY43" fmla="*/ 1038225 h 1905000"/>
            <a:gd name="connsiteX44" fmla="*/ 1152525 w 2238375"/>
            <a:gd name="connsiteY44" fmla="*/ 1057275 h 1905000"/>
            <a:gd name="connsiteX45" fmla="*/ 1123950 w 2238375"/>
            <a:gd name="connsiteY45" fmla="*/ 1076325 h 1905000"/>
            <a:gd name="connsiteX46" fmla="*/ 1057275 w 2238375"/>
            <a:gd name="connsiteY46" fmla="*/ 1095375 h 1905000"/>
            <a:gd name="connsiteX47" fmla="*/ 1019175 w 2238375"/>
            <a:gd name="connsiteY47" fmla="*/ 1114425 h 1905000"/>
            <a:gd name="connsiteX48" fmla="*/ 990600 w 2238375"/>
            <a:gd name="connsiteY48" fmla="*/ 1123950 h 1905000"/>
            <a:gd name="connsiteX49" fmla="*/ 971550 w 2238375"/>
            <a:gd name="connsiteY49" fmla="*/ 1181100 h 1905000"/>
            <a:gd name="connsiteX50" fmla="*/ 1000125 w 2238375"/>
            <a:gd name="connsiteY50" fmla="*/ 1209675 h 1905000"/>
            <a:gd name="connsiteX51" fmla="*/ 1047750 w 2238375"/>
            <a:gd name="connsiteY51" fmla="*/ 1295400 h 1905000"/>
            <a:gd name="connsiteX52" fmla="*/ 1095375 w 2238375"/>
            <a:gd name="connsiteY52" fmla="*/ 1352550 h 1905000"/>
            <a:gd name="connsiteX53" fmla="*/ 1143000 w 2238375"/>
            <a:gd name="connsiteY53" fmla="*/ 1400175 h 1905000"/>
            <a:gd name="connsiteX54" fmla="*/ 1162050 w 2238375"/>
            <a:gd name="connsiteY54" fmla="*/ 1428750 h 1905000"/>
            <a:gd name="connsiteX55" fmla="*/ 1219200 w 2238375"/>
            <a:gd name="connsiteY55" fmla="*/ 1457325 h 1905000"/>
            <a:gd name="connsiteX56" fmla="*/ 1247775 w 2238375"/>
            <a:gd name="connsiteY56" fmla="*/ 1428750 h 1905000"/>
            <a:gd name="connsiteX57" fmla="*/ 1285875 w 2238375"/>
            <a:gd name="connsiteY57" fmla="*/ 1419225 h 1905000"/>
            <a:gd name="connsiteX58" fmla="*/ 1514475 w 2238375"/>
            <a:gd name="connsiteY58" fmla="*/ 1428750 h 1905000"/>
            <a:gd name="connsiteX59" fmla="*/ 1600200 w 2238375"/>
            <a:gd name="connsiteY59" fmla="*/ 1447800 h 1905000"/>
            <a:gd name="connsiteX60" fmla="*/ 1676400 w 2238375"/>
            <a:gd name="connsiteY60" fmla="*/ 1466850 h 1905000"/>
            <a:gd name="connsiteX61" fmla="*/ 1714500 w 2238375"/>
            <a:gd name="connsiteY61" fmla="*/ 1524000 h 1905000"/>
            <a:gd name="connsiteX62" fmla="*/ 1733550 w 2238375"/>
            <a:gd name="connsiteY62" fmla="*/ 1552575 h 1905000"/>
            <a:gd name="connsiteX63" fmla="*/ 1743075 w 2238375"/>
            <a:gd name="connsiteY63" fmla="*/ 1581150 h 1905000"/>
            <a:gd name="connsiteX64" fmla="*/ 1781175 w 2238375"/>
            <a:gd name="connsiteY64" fmla="*/ 1638300 h 1905000"/>
            <a:gd name="connsiteX65" fmla="*/ 1800225 w 2238375"/>
            <a:gd name="connsiteY65" fmla="*/ 1666875 h 1905000"/>
            <a:gd name="connsiteX66" fmla="*/ 1819275 w 2238375"/>
            <a:gd name="connsiteY66" fmla="*/ 1724025 h 1905000"/>
            <a:gd name="connsiteX67" fmla="*/ 1828800 w 2238375"/>
            <a:gd name="connsiteY67" fmla="*/ 1752600 h 1905000"/>
            <a:gd name="connsiteX68" fmla="*/ 1800225 w 2238375"/>
            <a:gd name="connsiteY68" fmla="*/ 1876425 h 1905000"/>
            <a:gd name="connsiteX69" fmla="*/ 1743075 w 2238375"/>
            <a:gd name="connsiteY69" fmla="*/ 1905000 h 1905000"/>
            <a:gd name="connsiteX70" fmla="*/ 1695450 w 2238375"/>
            <a:gd name="connsiteY70" fmla="*/ 1895475 h 1905000"/>
            <a:gd name="connsiteX71" fmla="*/ 1647825 w 2238375"/>
            <a:gd name="connsiteY71" fmla="*/ 1847850 h 1905000"/>
            <a:gd name="connsiteX72" fmla="*/ 1619250 w 2238375"/>
            <a:gd name="connsiteY72" fmla="*/ 1828800 h 1905000"/>
            <a:gd name="connsiteX73" fmla="*/ 1571625 w 2238375"/>
            <a:gd name="connsiteY73" fmla="*/ 1771650 h 1905000"/>
            <a:gd name="connsiteX74" fmla="*/ 1514475 w 2238375"/>
            <a:gd name="connsiteY74" fmla="*/ 1724025 h 1905000"/>
            <a:gd name="connsiteX75" fmla="*/ 1485900 w 2238375"/>
            <a:gd name="connsiteY75" fmla="*/ 1695450 h 1905000"/>
            <a:gd name="connsiteX76" fmla="*/ 1466850 w 2238375"/>
            <a:gd name="connsiteY76" fmla="*/ 1666875 h 1905000"/>
            <a:gd name="connsiteX77" fmla="*/ 1438275 w 2238375"/>
            <a:gd name="connsiteY77" fmla="*/ 1657350 h 1905000"/>
            <a:gd name="connsiteX78" fmla="*/ 1409700 w 2238375"/>
            <a:gd name="connsiteY78" fmla="*/ 1638300 h 1905000"/>
            <a:gd name="connsiteX79" fmla="*/ 1190625 w 2238375"/>
            <a:gd name="connsiteY79" fmla="*/ 1657350 h 1905000"/>
            <a:gd name="connsiteX80" fmla="*/ 1162050 w 2238375"/>
            <a:gd name="connsiteY80" fmla="*/ 1666875 h 1905000"/>
            <a:gd name="connsiteX81" fmla="*/ 1123950 w 2238375"/>
            <a:gd name="connsiteY81" fmla="*/ 1676400 h 1905000"/>
            <a:gd name="connsiteX82" fmla="*/ 1114425 w 2238375"/>
            <a:gd name="connsiteY82" fmla="*/ 1724025 h 1905000"/>
            <a:gd name="connsiteX83" fmla="*/ 1104900 w 2238375"/>
            <a:gd name="connsiteY83" fmla="*/ 1781175 h 1905000"/>
            <a:gd name="connsiteX84" fmla="*/ 1085850 w 2238375"/>
            <a:gd name="connsiteY84" fmla="*/ 1809750 h 1905000"/>
            <a:gd name="connsiteX85" fmla="*/ 1000125 w 2238375"/>
            <a:gd name="connsiteY85" fmla="*/ 1857375 h 1905000"/>
            <a:gd name="connsiteX86" fmla="*/ 971550 w 2238375"/>
            <a:gd name="connsiteY86" fmla="*/ 1838325 h 1905000"/>
            <a:gd name="connsiteX87" fmla="*/ 952500 w 2238375"/>
            <a:gd name="connsiteY87" fmla="*/ 1781175 h 1905000"/>
            <a:gd name="connsiteX88" fmla="*/ 942975 w 2238375"/>
            <a:gd name="connsiteY88" fmla="*/ 1752600 h 1905000"/>
            <a:gd name="connsiteX89" fmla="*/ 914400 w 2238375"/>
            <a:gd name="connsiteY89" fmla="*/ 1695450 h 1905000"/>
            <a:gd name="connsiteX90" fmla="*/ 885825 w 2238375"/>
            <a:gd name="connsiteY90" fmla="*/ 1685925 h 1905000"/>
            <a:gd name="connsiteX91" fmla="*/ 857250 w 2238375"/>
            <a:gd name="connsiteY91" fmla="*/ 1666875 h 1905000"/>
            <a:gd name="connsiteX92" fmla="*/ 742950 w 2238375"/>
            <a:gd name="connsiteY92" fmla="*/ 1666875 h 1905000"/>
            <a:gd name="connsiteX93" fmla="*/ 590550 w 2238375"/>
            <a:gd name="connsiteY93" fmla="*/ 1676400 h 1905000"/>
            <a:gd name="connsiteX94" fmla="*/ 514350 w 2238375"/>
            <a:gd name="connsiteY94" fmla="*/ 1695450 h 1905000"/>
            <a:gd name="connsiteX95" fmla="*/ 485775 w 2238375"/>
            <a:gd name="connsiteY95" fmla="*/ 1704975 h 1905000"/>
            <a:gd name="connsiteX96" fmla="*/ 409575 w 2238375"/>
            <a:gd name="connsiteY96" fmla="*/ 1724025 h 1905000"/>
            <a:gd name="connsiteX97" fmla="*/ 352425 w 2238375"/>
            <a:gd name="connsiteY97" fmla="*/ 1743075 h 1905000"/>
            <a:gd name="connsiteX98" fmla="*/ 247650 w 2238375"/>
            <a:gd name="connsiteY98" fmla="*/ 1781175 h 1905000"/>
            <a:gd name="connsiteX99" fmla="*/ 200025 w 2238375"/>
            <a:gd name="connsiteY99" fmla="*/ 1800225 h 1905000"/>
            <a:gd name="connsiteX100" fmla="*/ 123825 w 2238375"/>
            <a:gd name="connsiteY100" fmla="*/ 1809750 h 1905000"/>
            <a:gd name="connsiteX101" fmla="*/ 47625 w 2238375"/>
            <a:gd name="connsiteY101" fmla="*/ 1828800 h 1905000"/>
            <a:gd name="connsiteX102" fmla="*/ 9525 w 2238375"/>
            <a:gd name="connsiteY102" fmla="*/ 1819275 h 1905000"/>
            <a:gd name="connsiteX103" fmla="*/ 0 w 2238375"/>
            <a:gd name="connsiteY103" fmla="*/ 1790700 h 1905000"/>
            <a:gd name="connsiteX104" fmla="*/ 9525 w 2238375"/>
            <a:gd name="connsiteY104" fmla="*/ 1685925 h 1905000"/>
            <a:gd name="connsiteX105" fmla="*/ 38100 w 2238375"/>
            <a:gd name="connsiteY105" fmla="*/ 1600200 h 1905000"/>
            <a:gd name="connsiteX106" fmla="*/ 57150 w 2238375"/>
            <a:gd name="connsiteY106" fmla="*/ 1543050 h 1905000"/>
            <a:gd name="connsiteX107" fmla="*/ 76200 w 2238375"/>
            <a:gd name="connsiteY107" fmla="*/ 1466850 h 1905000"/>
            <a:gd name="connsiteX108" fmla="*/ 95250 w 2238375"/>
            <a:gd name="connsiteY108" fmla="*/ 1428750 h 1905000"/>
            <a:gd name="connsiteX109" fmla="*/ 104775 w 2238375"/>
            <a:gd name="connsiteY109" fmla="*/ 1400175 h 1905000"/>
            <a:gd name="connsiteX110" fmla="*/ 161925 w 2238375"/>
            <a:gd name="connsiteY110" fmla="*/ 1304925 h 1905000"/>
            <a:gd name="connsiteX111" fmla="*/ 171450 w 2238375"/>
            <a:gd name="connsiteY111" fmla="*/ 1266825 h 1905000"/>
            <a:gd name="connsiteX112" fmla="*/ 190500 w 2238375"/>
            <a:gd name="connsiteY112" fmla="*/ 1228725 h 1905000"/>
            <a:gd name="connsiteX113" fmla="*/ 200025 w 2238375"/>
            <a:gd name="connsiteY113" fmla="*/ 1190625 h 1905000"/>
            <a:gd name="connsiteX114" fmla="*/ 219075 w 2238375"/>
            <a:gd name="connsiteY114" fmla="*/ 1162050 h 1905000"/>
            <a:gd name="connsiteX115" fmla="*/ 247650 w 2238375"/>
            <a:gd name="connsiteY115" fmla="*/ 1114425 h 1905000"/>
            <a:gd name="connsiteX116" fmla="*/ 314325 w 2238375"/>
            <a:gd name="connsiteY116" fmla="*/ 1009650 h 1905000"/>
            <a:gd name="connsiteX117" fmla="*/ 333375 w 2238375"/>
            <a:gd name="connsiteY117" fmla="*/ 952500 h 1905000"/>
            <a:gd name="connsiteX118" fmla="*/ 361950 w 2238375"/>
            <a:gd name="connsiteY118" fmla="*/ 923925 h 1905000"/>
            <a:gd name="connsiteX119" fmla="*/ 381000 w 2238375"/>
            <a:gd name="connsiteY119" fmla="*/ 895350 h 1905000"/>
            <a:gd name="connsiteX120" fmla="*/ 390525 w 2238375"/>
            <a:gd name="connsiteY120" fmla="*/ 866775 h 1905000"/>
            <a:gd name="connsiteX121" fmla="*/ 428625 w 2238375"/>
            <a:gd name="connsiteY121" fmla="*/ 809625 h 1905000"/>
            <a:gd name="connsiteX122" fmla="*/ 476250 w 2238375"/>
            <a:gd name="connsiteY122" fmla="*/ 742950 h 1905000"/>
            <a:gd name="connsiteX123" fmla="*/ 542925 w 2238375"/>
            <a:gd name="connsiteY123" fmla="*/ 647700 h 1905000"/>
            <a:gd name="connsiteX124" fmla="*/ 609600 w 2238375"/>
            <a:gd name="connsiteY124" fmla="*/ 581025 h 1905000"/>
            <a:gd name="connsiteX125" fmla="*/ 657225 w 2238375"/>
            <a:gd name="connsiteY125" fmla="*/ 514350 h 1905000"/>
            <a:gd name="connsiteX126" fmla="*/ 695325 w 2238375"/>
            <a:gd name="connsiteY126" fmla="*/ 495300 h 1905000"/>
            <a:gd name="connsiteX127" fmla="*/ 733425 w 2238375"/>
            <a:gd name="connsiteY127" fmla="*/ 438150 h 1905000"/>
            <a:gd name="connsiteX128" fmla="*/ 781050 w 2238375"/>
            <a:gd name="connsiteY128" fmla="*/ 390525 h 1905000"/>
            <a:gd name="connsiteX129" fmla="*/ 790575 w 2238375"/>
            <a:gd name="connsiteY129" fmla="*/ 361950 h 1905000"/>
            <a:gd name="connsiteX130" fmla="*/ 857250 w 2238375"/>
            <a:gd name="connsiteY130" fmla="*/ 304800 h 1905000"/>
            <a:gd name="connsiteX131" fmla="*/ 876300 w 2238375"/>
            <a:gd name="connsiteY131" fmla="*/ 276225 h 1905000"/>
            <a:gd name="connsiteX132" fmla="*/ 962025 w 2238375"/>
            <a:gd name="connsiteY132" fmla="*/ 228600 h 1905000"/>
            <a:gd name="connsiteX133" fmla="*/ 1000125 w 2238375"/>
            <a:gd name="connsiteY133" fmla="*/ 190500 h 1905000"/>
            <a:gd name="connsiteX134" fmla="*/ 1019175 w 2238375"/>
            <a:gd name="connsiteY134" fmla="*/ 161925 h 1905000"/>
            <a:gd name="connsiteX135" fmla="*/ 1047750 w 2238375"/>
            <a:gd name="connsiteY135" fmla="*/ 152400 h 1905000"/>
            <a:gd name="connsiteX136" fmla="*/ 1085850 w 2238375"/>
            <a:gd name="connsiteY136" fmla="*/ 133350 h 1905000"/>
            <a:gd name="connsiteX137" fmla="*/ 1152525 w 2238375"/>
            <a:gd name="connsiteY137" fmla="*/ 85725 h 1905000"/>
            <a:gd name="connsiteX138" fmla="*/ 1181100 w 2238375"/>
            <a:gd name="connsiteY138" fmla="*/ 66675 h 1905000"/>
            <a:gd name="connsiteX139" fmla="*/ 1238250 w 2238375"/>
            <a:gd name="connsiteY139" fmla="*/ 47625 h 1905000"/>
            <a:gd name="connsiteX140" fmla="*/ 1295400 w 2238375"/>
            <a:gd name="connsiteY140" fmla="*/ 28575 h 1905000"/>
            <a:gd name="connsiteX141" fmla="*/ 1323975 w 2238375"/>
            <a:gd name="connsiteY141" fmla="*/ 19050 h 1905000"/>
            <a:gd name="connsiteX142" fmla="*/ 1352550 w 2238375"/>
            <a:gd name="connsiteY142" fmla="*/ 9525 h 1905000"/>
            <a:gd name="connsiteX143" fmla="*/ 1457325 w 2238375"/>
            <a:gd name="connsiteY143" fmla="*/ 0 h 1905000"/>
            <a:gd name="connsiteX144" fmla="*/ 1819275 w 2238375"/>
            <a:gd name="connsiteY144" fmla="*/ 9525 h 1905000"/>
            <a:gd name="connsiteX145" fmla="*/ 1914525 w 2238375"/>
            <a:gd name="connsiteY145" fmla="*/ 28575 h 1905000"/>
            <a:gd name="connsiteX146" fmla="*/ 2019300 w 2238375"/>
            <a:gd name="connsiteY146" fmla="*/ 38100 h 1905000"/>
            <a:gd name="connsiteX147" fmla="*/ 2085975 w 2238375"/>
            <a:gd name="connsiteY147" fmla="*/ 57150 h 1905000"/>
            <a:gd name="connsiteX148" fmla="*/ 2114550 w 2238375"/>
            <a:gd name="connsiteY148" fmla="*/ 66675 h 1905000"/>
            <a:gd name="connsiteX149" fmla="*/ 2219325 w 2238375"/>
            <a:gd name="connsiteY149" fmla="*/ 95250 h 1905000"/>
            <a:gd name="connsiteX150" fmla="*/ 2238375 w 2238375"/>
            <a:gd name="connsiteY150" fmla="*/ 95250 h 1905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</a:cxnLst>
          <a:rect l="l" t="t" r="r" b="b"/>
          <a:pathLst>
            <a:path w="2238375" h="1905000">
              <a:moveTo>
                <a:pt x="2238375" y="95250"/>
              </a:moveTo>
              <a:cubicBezTo>
                <a:pt x="2190750" y="98425"/>
                <a:pt x="2142968" y="99778"/>
                <a:pt x="2095500" y="104775"/>
              </a:cubicBezTo>
              <a:cubicBezTo>
                <a:pt x="2078020" y="106615"/>
                <a:pt x="2046534" y="117922"/>
                <a:pt x="2028825" y="123825"/>
              </a:cubicBezTo>
              <a:cubicBezTo>
                <a:pt x="2022475" y="133350"/>
                <a:pt x="2018714" y="145249"/>
                <a:pt x="2009775" y="152400"/>
              </a:cubicBezTo>
              <a:cubicBezTo>
                <a:pt x="2001935" y="158672"/>
                <a:pt x="1990180" y="157435"/>
                <a:pt x="1981200" y="161925"/>
              </a:cubicBezTo>
              <a:cubicBezTo>
                <a:pt x="1898086" y="203482"/>
                <a:pt x="2013643" y="160765"/>
                <a:pt x="1914525" y="190500"/>
              </a:cubicBezTo>
              <a:cubicBezTo>
                <a:pt x="1895291" y="196270"/>
                <a:pt x="1876425" y="203200"/>
                <a:pt x="1857375" y="209550"/>
              </a:cubicBezTo>
              <a:lnTo>
                <a:pt x="1828800" y="219075"/>
              </a:lnTo>
              <a:cubicBezTo>
                <a:pt x="1773886" y="255684"/>
                <a:pt x="1826859" y="223989"/>
                <a:pt x="1771650" y="247650"/>
              </a:cubicBezTo>
              <a:cubicBezTo>
                <a:pt x="1758599" y="253243"/>
                <a:pt x="1747150" y="262620"/>
                <a:pt x="1733550" y="266700"/>
              </a:cubicBezTo>
              <a:cubicBezTo>
                <a:pt x="1715052" y="272249"/>
                <a:pt x="1695338" y="272437"/>
                <a:pt x="1676400" y="276225"/>
              </a:cubicBezTo>
              <a:cubicBezTo>
                <a:pt x="1663563" y="278792"/>
                <a:pt x="1650839" y="281988"/>
                <a:pt x="1638300" y="285750"/>
              </a:cubicBezTo>
              <a:cubicBezTo>
                <a:pt x="1619066" y="291520"/>
                <a:pt x="1581150" y="304800"/>
                <a:pt x="1581150" y="304800"/>
              </a:cubicBezTo>
              <a:cubicBezTo>
                <a:pt x="1497668" y="388282"/>
                <a:pt x="1603566" y="286120"/>
                <a:pt x="1524000" y="352425"/>
              </a:cubicBezTo>
              <a:cubicBezTo>
                <a:pt x="1476434" y="392063"/>
                <a:pt x="1517068" y="373786"/>
                <a:pt x="1466850" y="390525"/>
              </a:cubicBezTo>
              <a:cubicBezTo>
                <a:pt x="1457325" y="396875"/>
                <a:pt x="1447590" y="402921"/>
                <a:pt x="1438275" y="409575"/>
              </a:cubicBezTo>
              <a:cubicBezTo>
                <a:pt x="1425357" y="418802"/>
                <a:pt x="1414374" y="431050"/>
                <a:pt x="1400175" y="438150"/>
              </a:cubicBezTo>
              <a:cubicBezTo>
                <a:pt x="1382214" y="447130"/>
                <a:pt x="1362075" y="450850"/>
                <a:pt x="1343025" y="457200"/>
              </a:cubicBezTo>
              <a:lnTo>
                <a:pt x="1314450" y="466725"/>
              </a:lnTo>
              <a:lnTo>
                <a:pt x="1285875" y="476250"/>
              </a:lnTo>
              <a:cubicBezTo>
                <a:pt x="1261220" y="500905"/>
                <a:pt x="1234329" y="531532"/>
                <a:pt x="1200150" y="542925"/>
              </a:cubicBezTo>
              <a:lnTo>
                <a:pt x="1171575" y="552450"/>
              </a:lnTo>
              <a:lnTo>
                <a:pt x="1114425" y="590550"/>
              </a:lnTo>
              <a:cubicBezTo>
                <a:pt x="1104900" y="596900"/>
                <a:pt x="1096710" y="605980"/>
                <a:pt x="1085850" y="609600"/>
              </a:cubicBezTo>
              <a:lnTo>
                <a:pt x="1028700" y="628650"/>
              </a:lnTo>
              <a:lnTo>
                <a:pt x="1000125" y="638175"/>
              </a:lnTo>
              <a:cubicBezTo>
                <a:pt x="990600" y="644525"/>
                <a:pt x="980242" y="649775"/>
                <a:pt x="971550" y="657225"/>
              </a:cubicBezTo>
              <a:cubicBezTo>
                <a:pt x="957913" y="668914"/>
                <a:pt x="948851" y="686084"/>
                <a:pt x="933450" y="695325"/>
              </a:cubicBezTo>
              <a:cubicBezTo>
                <a:pt x="916231" y="705656"/>
                <a:pt x="876300" y="714375"/>
                <a:pt x="876300" y="714375"/>
              </a:cubicBezTo>
              <a:cubicBezTo>
                <a:pt x="864332" y="732328"/>
                <a:pt x="838072" y="756447"/>
                <a:pt x="866775" y="781050"/>
              </a:cubicBezTo>
              <a:cubicBezTo>
                <a:pt x="882021" y="794118"/>
                <a:pt x="904875" y="793750"/>
                <a:pt x="923925" y="800100"/>
              </a:cubicBezTo>
              <a:lnTo>
                <a:pt x="1038225" y="838200"/>
              </a:lnTo>
              <a:cubicBezTo>
                <a:pt x="1111066" y="862480"/>
                <a:pt x="1036199" y="840092"/>
                <a:pt x="1190625" y="857250"/>
              </a:cubicBezTo>
              <a:cubicBezTo>
                <a:pt x="1235252" y="862209"/>
                <a:pt x="1279525" y="869950"/>
                <a:pt x="1323975" y="876300"/>
              </a:cubicBezTo>
              <a:cubicBezTo>
                <a:pt x="1346200" y="879475"/>
                <a:pt x="1368209" y="885184"/>
                <a:pt x="1390650" y="885825"/>
              </a:cubicBezTo>
              <a:lnTo>
                <a:pt x="1724025" y="895350"/>
              </a:lnTo>
              <a:cubicBezTo>
                <a:pt x="1730375" y="904875"/>
                <a:pt x="1741456" y="912592"/>
                <a:pt x="1743075" y="923925"/>
              </a:cubicBezTo>
              <a:cubicBezTo>
                <a:pt x="1744926" y="936884"/>
                <a:pt x="1741728" y="951803"/>
                <a:pt x="1733550" y="962025"/>
              </a:cubicBezTo>
              <a:cubicBezTo>
                <a:pt x="1727278" y="969865"/>
                <a:pt x="1714820" y="969581"/>
                <a:pt x="1704975" y="971550"/>
              </a:cubicBezTo>
              <a:cubicBezTo>
                <a:pt x="1682960" y="975953"/>
                <a:pt x="1660525" y="977900"/>
                <a:pt x="1638300" y="981075"/>
              </a:cubicBezTo>
              <a:cubicBezTo>
                <a:pt x="1547404" y="1011374"/>
                <a:pt x="1649909" y="980020"/>
                <a:pt x="1428750" y="1000125"/>
              </a:cubicBezTo>
              <a:cubicBezTo>
                <a:pt x="1418751" y="1001034"/>
                <a:pt x="1410127" y="1008323"/>
                <a:pt x="1400175" y="1009650"/>
              </a:cubicBezTo>
              <a:cubicBezTo>
                <a:pt x="1362278" y="1014703"/>
                <a:pt x="1323975" y="1016000"/>
                <a:pt x="1285875" y="1019175"/>
              </a:cubicBezTo>
              <a:lnTo>
                <a:pt x="1209675" y="1038225"/>
              </a:lnTo>
              <a:cubicBezTo>
                <a:pt x="1190194" y="1043095"/>
                <a:pt x="1152525" y="1057275"/>
                <a:pt x="1152525" y="1057275"/>
              </a:cubicBezTo>
              <a:cubicBezTo>
                <a:pt x="1143000" y="1063625"/>
                <a:pt x="1134189" y="1071205"/>
                <a:pt x="1123950" y="1076325"/>
              </a:cubicBezTo>
              <a:cubicBezTo>
                <a:pt x="1100923" y="1087839"/>
                <a:pt x="1081690" y="1086220"/>
                <a:pt x="1057275" y="1095375"/>
              </a:cubicBezTo>
              <a:cubicBezTo>
                <a:pt x="1043980" y="1100361"/>
                <a:pt x="1032226" y="1108832"/>
                <a:pt x="1019175" y="1114425"/>
              </a:cubicBezTo>
              <a:cubicBezTo>
                <a:pt x="1009947" y="1118380"/>
                <a:pt x="1000125" y="1120775"/>
                <a:pt x="990600" y="1123950"/>
              </a:cubicBezTo>
              <a:lnTo>
                <a:pt x="971550" y="1181100"/>
              </a:lnTo>
              <a:cubicBezTo>
                <a:pt x="967290" y="1193879"/>
                <a:pt x="991855" y="1199042"/>
                <a:pt x="1000125" y="1209675"/>
              </a:cubicBezTo>
              <a:cubicBezTo>
                <a:pt x="1084216" y="1317792"/>
                <a:pt x="1013259" y="1226418"/>
                <a:pt x="1047750" y="1295400"/>
              </a:cubicBezTo>
              <a:cubicBezTo>
                <a:pt x="1065487" y="1330873"/>
                <a:pt x="1069043" y="1320952"/>
                <a:pt x="1095375" y="1352550"/>
              </a:cubicBezTo>
              <a:cubicBezTo>
                <a:pt x="1135063" y="1400175"/>
                <a:pt x="1090613" y="1365250"/>
                <a:pt x="1143000" y="1400175"/>
              </a:cubicBezTo>
              <a:cubicBezTo>
                <a:pt x="1149350" y="1409700"/>
                <a:pt x="1153955" y="1420655"/>
                <a:pt x="1162050" y="1428750"/>
              </a:cubicBezTo>
              <a:cubicBezTo>
                <a:pt x="1180514" y="1447214"/>
                <a:pt x="1195959" y="1449578"/>
                <a:pt x="1219200" y="1457325"/>
              </a:cubicBezTo>
              <a:cubicBezTo>
                <a:pt x="1228725" y="1447800"/>
                <a:pt x="1236079" y="1435433"/>
                <a:pt x="1247775" y="1428750"/>
              </a:cubicBezTo>
              <a:cubicBezTo>
                <a:pt x="1259141" y="1422255"/>
                <a:pt x="1272784" y="1419225"/>
                <a:pt x="1285875" y="1419225"/>
              </a:cubicBezTo>
              <a:cubicBezTo>
                <a:pt x="1362141" y="1419225"/>
                <a:pt x="1438275" y="1425575"/>
                <a:pt x="1514475" y="1428750"/>
              </a:cubicBezTo>
              <a:cubicBezTo>
                <a:pt x="1658114" y="1457478"/>
                <a:pt x="1479136" y="1420897"/>
                <a:pt x="1600200" y="1447800"/>
              </a:cubicBezTo>
              <a:cubicBezTo>
                <a:pt x="1669164" y="1463125"/>
                <a:pt x="1625338" y="1449829"/>
                <a:pt x="1676400" y="1466850"/>
              </a:cubicBezTo>
              <a:lnTo>
                <a:pt x="1714500" y="1524000"/>
              </a:lnTo>
              <a:cubicBezTo>
                <a:pt x="1720850" y="1533525"/>
                <a:pt x="1729930" y="1541715"/>
                <a:pt x="1733550" y="1552575"/>
              </a:cubicBezTo>
              <a:cubicBezTo>
                <a:pt x="1736725" y="1562100"/>
                <a:pt x="1738199" y="1572373"/>
                <a:pt x="1743075" y="1581150"/>
              </a:cubicBezTo>
              <a:cubicBezTo>
                <a:pt x="1754194" y="1601164"/>
                <a:pt x="1768475" y="1619250"/>
                <a:pt x="1781175" y="1638300"/>
              </a:cubicBezTo>
              <a:cubicBezTo>
                <a:pt x="1787525" y="1647825"/>
                <a:pt x="1796605" y="1656015"/>
                <a:pt x="1800225" y="1666875"/>
              </a:cubicBezTo>
              <a:lnTo>
                <a:pt x="1819275" y="1724025"/>
              </a:lnTo>
              <a:lnTo>
                <a:pt x="1828800" y="1752600"/>
              </a:lnTo>
              <a:cubicBezTo>
                <a:pt x="1827206" y="1763755"/>
                <a:pt x="1816740" y="1865415"/>
                <a:pt x="1800225" y="1876425"/>
              </a:cubicBezTo>
              <a:cubicBezTo>
                <a:pt x="1763296" y="1901044"/>
                <a:pt x="1782510" y="1891855"/>
                <a:pt x="1743075" y="1905000"/>
              </a:cubicBezTo>
              <a:cubicBezTo>
                <a:pt x="1727200" y="1901825"/>
                <a:pt x="1710609" y="1901159"/>
                <a:pt x="1695450" y="1895475"/>
              </a:cubicBezTo>
              <a:cubicBezTo>
                <a:pt x="1654810" y="1880235"/>
                <a:pt x="1675765" y="1875790"/>
                <a:pt x="1647825" y="1847850"/>
              </a:cubicBezTo>
              <a:cubicBezTo>
                <a:pt x="1639730" y="1839755"/>
                <a:pt x="1628044" y="1836129"/>
                <a:pt x="1619250" y="1828800"/>
              </a:cubicBezTo>
              <a:cubicBezTo>
                <a:pt x="1573714" y="1790854"/>
                <a:pt x="1605682" y="1812518"/>
                <a:pt x="1571625" y="1771650"/>
              </a:cubicBezTo>
              <a:cubicBezTo>
                <a:pt x="1533679" y="1726114"/>
                <a:pt x="1555343" y="1758082"/>
                <a:pt x="1514475" y="1724025"/>
              </a:cubicBezTo>
              <a:cubicBezTo>
                <a:pt x="1504127" y="1715401"/>
                <a:pt x="1494524" y="1705798"/>
                <a:pt x="1485900" y="1695450"/>
              </a:cubicBezTo>
              <a:cubicBezTo>
                <a:pt x="1478571" y="1686656"/>
                <a:pt x="1475789" y="1674026"/>
                <a:pt x="1466850" y="1666875"/>
              </a:cubicBezTo>
              <a:cubicBezTo>
                <a:pt x="1459010" y="1660603"/>
                <a:pt x="1447800" y="1660525"/>
                <a:pt x="1438275" y="1657350"/>
              </a:cubicBezTo>
              <a:cubicBezTo>
                <a:pt x="1428750" y="1651000"/>
                <a:pt x="1421135" y="1638845"/>
                <a:pt x="1409700" y="1638300"/>
              </a:cubicBezTo>
              <a:cubicBezTo>
                <a:pt x="1348751" y="1635398"/>
                <a:pt x="1258550" y="1640369"/>
                <a:pt x="1190625" y="1657350"/>
              </a:cubicBezTo>
              <a:cubicBezTo>
                <a:pt x="1180885" y="1659785"/>
                <a:pt x="1171704" y="1664117"/>
                <a:pt x="1162050" y="1666875"/>
              </a:cubicBezTo>
              <a:cubicBezTo>
                <a:pt x="1149463" y="1670471"/>
                <a:pt x="1136650" y="1673225"/>
                <a:pt x="1123950" y="1676400"/>
              </a:cubicBezTo>
              <a:cubicBezTo>
                <a:pt x="1120775" y="1692275"/>
                <a:pt x="1117321" y="1708097"/>
                <a:pt x="1114425" y="1724025"/>
              </a:cubicBezTo>
              <a:cubicBezTo>
                <a:pt x="1110970" y="1743026"/>
                <a:pt x="1111007" y="1762853"/>
                <a:pt x="1104900" y="1781175"/>
              </a:cubicBezTo>
              <a:cubicBezTo>
                <a:pt x="1101280" y="1792035"/>
                <a:pt x="1094465" y="1802212"/>
                <a:pt x="1085850" y="1809750"/>
              </a:cubicBezTo>
              <a:cubicBezTo>
                <a:pt x="1045540" y="1845021"/>
                <a:pt x="1039372" y="1844293"/>
                <a:pt x="1000125" y="1857375"/>
              </a:cubicBezTo>
              <a:cubicBezTo>
                <a:pt x="990600" y="1851025"/>
                <a:pt x="977617" y="1848033"/>
                <a:pt x="971550" y="1838325"/>
              </a:cubicBezTo>
              <a:cubicBezTo>
                <a:pt x="960907" y="1821297"/>
                <a:pt x="958850" y="1800225"/>
                <a:pt x="952500" y="1781175"/>
              </a:cubicBezTo>
              <a:lnTo>
                <a:pt x="942975" y="1752600"/>
              </a:lnTo>
              <a:cubicBezTo>
                <a:pt x="936700" y="1733776"/>
                <a:pt x="931186" y="1708879"/>
                <a:pt x="914400" y="1695450"/>
              </a:cubicBezTo>
              <a:cubicBezTo>
                <a:pt x="906560" y="1689178"/>
                <a:pt x="895350" y="1689100"/>
                <a:pt x="885825" y="1685925"/>
              </a:cubicBezTo>
              <a:cubicBezTo>
                <a:pt x="876300" y="1679575"/>
                <a:pt x="867772" y="1671384"/>
                <a:pt x="857250" y="1666875"/>
              </a:cubicBezTo>
              <a:cubicBezTo>
                <a:pt x="812557" y="1647721"/>
                <a:pt x="796472" y="1662415"/>
                <a:pt x="742950" y="1666875"/>
              </a:cubicBezTo>
              <a:cubicBezTo>
                <a:pt x="692227" y="1671102"/>
                <a:pt x="641350" y="1673225"/>
                <a:pt x="590550" y="1676400"/>
              </a:cubicBezTo>
              <a:cubicBezTo>
                <a:pt x="525231" y="1698173"/>
                <a:pt x="606302" y="1672462"/>
                <a:pt x="514350" y="1695450"/>
              </a:cubicBezTo>
              <a:cubicBezTo>
                <a:pt x="504610" y="1697885"/>
                <a:pt x="495461" y="1702333"/>
                <a:pt x="485775" y="1704975"/>
              </a:cubicBezTo>
              <a:cubicBezTo>
                <a:pt x="460516" y="1711864"/>
                <a:pt x="434975" y="1717675"/>
                <a:pt x="409575" y="1724025"/>
              </a:cubicBezTo>
              <a:cubicBezTo>
                <a:pt x="390094" y="1728895"/>
                <a:pt x="352425" y="1743075"/>
                <a:pt x="352425" y="1743075"/>
              </a:cubicBezTo>
              <a:cubicBezTo>
                <a:pt x="302065" y="1776648"/>
                <a:pt x="334956" y="1759349"/>
                <a:pt x="247650" y="1781175"/>
              </a:cubicBezTo>
              <a:cubicBezTo>
                <a:pt x="231063" y="1785322"/>
                <a:pt x="216685" y="1796380"/>
                <a:pt x="200025" y="1800225"/>
              </a:cubicBezTo>
              <a:cubicBezTo>
                <a:pt x="175083" y="1805981"/>
                <a:pt x="149225" y="1806575"/>
                <a:pt x="123825" y="1809750"/>
              </a:cubicBezTo>
              <a:cubicBezTo>
                <a:pt x="101276" y="1817266"/>
                <a:pt x="70613" y="1828800"/>
                <a:pt x="47625" y="1828800"/>
              </a:cubicBezTo>
              <a:cubicBezTo>
                <a:pt x="34534" y="1828800"/>
                <a:pt x="22225" y="1822450"/>
                <a:pt x="9525" y="1819275"/>
              </a:cubicBezTo>
              <a:cubicBezTo>
                <a:pt x="6350" y="1809750"/>
                <a:pt x="0" y="1800740"/>
                <a:pt x="0" y="1790700"/>
              </a:cubicBezTo>
              <a:cubicBezTo>
                <a:pt x="0" y="1755631"/>
                <a:pt x="3431" y="1720460"/>
                <a:pt x="9525" y="1685925"/>
              </a:cubicBezTo>
              <a:lnTo>
                <a:pt x="38100" y="1600200"/>
              </a:lnTo>
              <a:lnTo>
                <a:pt x="57150" y="1543050"/>
              </a:lnTo>
              <a:cubicBezTo>
                <a:pt x="79513" y="1475962"/>
                <a:pt x="54815" y="1516748"/>
                <a:pt x="76200" y="1466850"/>
              </a:cubicBezTo>
              <a:cubicBezTo>
                <a:pt x="81793" y="1453799"/>
                <a:pt x="89657" y="1441801"/>
                <a:pt x="95250" y="1428750"/>
              </a:cubicBezTo>
              <a:cubicBezTo>
                <a:pt x="99205" y="1419522"/>
                <a:pt x="99899" y="1408952"/>
                <a:pt x="104775" y="1400175"/>
              </a:cubicBezTo>
              <a:cubicBezTo>
                <a:pt x="130337" y="1354163"/>
                <a:pt x="145296" y="1349269"/>
                <a:pt x="161925" y="1304925"/>
              </a:cubicBezTo>
              <a:cubicBezTo>
                <a:pt x="166522" y="1292668"/>
                <a:pt x="166853" y="1279082"/>
                <a:pt x="171450" y="1266825"/>
              </a:cubicBezTo>
              <a:cubicBezTo>
                <a:pt x="176436" y="1253530"/>
                <a:pt x="185514" y="1242020"/>
                <a:pt x="190500" y="1228725"/>
              </a:cubicBezTo>
              <a:cubicBezTo>
                <a:pt x="195097" y="1216468"/>
                <a:pt x="194868" y="1202657"/>
                <a:pt x="200025" y="1190625"/>
              </a:cubicBezTo>
              <a:cubicBezTo>
                <a:pt x="204534" y="1180103"/>
                <a:pt x="213008" y="1171758"/>
                <a:pt x="219075" y="1162050"/>
              </a:cubicBezTo>
              <a:cubicBezTo>
                <a:pt x="228887" y="1146351"/>
                <a:pt x="238873" y="1130725"/>
                <a:pt x="247650" y="1114425"/>
              </a:cubicBezTo>
              <a:cubicBezTo>
                <a:pt x="299128" y="1018823"/>
                <a:pt x="262181" y="1061794"/>
                <a:pt x="314325" y="1009650"/>
              </a:cubicBezTo>
              <a:lnTo>
                <a:pt x="333375" y="952500"/>
              </a:lnTo>
              <a:cubicBezTo>
                <a:pt x="337635" y="939721"/>
                <a:pt x="353326" y="934273"/>
                <a:pt x="361950" y="923925"/>
              </a:cubicBezTo>
              <a:cubicBezTo>
                <a:pt x="369279" y="915131"/>
                <a:pt x="375880" y="905589"/>
                <a:pt x="381000" y="895350"/>
              </a:cubicBezTo>
              <a:cubicBezTo>
                <a:pt x="385490" y="886370"/>
                <a:pt x="385649" y="875552"/>
                <a:pt x="390525" y="866775"/>
              </a:cubicBezTo>
              <a:cubicBezTo>
                <a:pt x="401644" y="846761"/>
                <a:pt x="415925" y="828675"/>
                <a:pt x="428625" y="809625"/>
              </a:cubicBezTo>
              <a:cubicBezTo>
                <a:pt x="490559" y="716724"/>
                <a:pt x="393548" y="861095"/>
                <a:pt x="476250" y="742950"/>
              </a:cubicBezTo>
              <a:cubicBezTo>
                <a:pt x="490017" y="723282"/>
                <a:pt x="523590" y="668968"/>
                <a:pt x="542925" y="647700"/>
              </a:cubicBezTo>
              <a:cubicBezTo>
                <a:pt x="564068" y="624443"/>
                <a:pt x="587375" y="603250"/>
                <a:pt x="609600" y="581025"/>
              </a:cubicBezTo>
              <a:cubicBezTo>
                <a:pt x="649756" y="540869"/>
                <a:pt x="604725" y="559350"/>
                <a:pt x="657225" y="514350"/>
              </a:cubicBezTo>
              <a:cubicBezTo>
                <a:pt x="668006" y="505109"/>
                <a:pt x="682625" y="501650"/>
                <a:pt x="695325" y="495300"/>
              </a:cubicBezTo>
              <a:cubicBezTo>
                <a:pt x="712064" y="445082"/>
                <a:pt x="693787" y="485716"/>
                <a:pt x="733425" y="438150"/>
              </a:cubicBezTo>
              <a:cubicBezTo>
                <a:pt x="773113" y="390525"/>
                <a:pt x="728663" y="425450"/>
                <a:pt x="781050" y="390525"/>
              </a:cubicBezTo>
              <a:cubicBezTo>
                <a:pt x="784225" y="381000"/>
                <a:pt x="785006" y="370304"/>
                <a:pt x="790575" y="361950"/>
              </a:cubicBezTo>
              <a:cubicBezTo>
                <a:pt x="811311" y="330845"/>
                <a:pt x="830841" y="331209"/>
                <a:pt x="857250" y="304800"/>
              </a:cubicBezTo>
              <a:cubicBezTo>
                <a:pt x="865345" y="296705"/>
                <a:pt x="867685" y="283763"/>
                <a:pt x="876300" y="276225"/>
              </a:cubicBezTo>
              <a:cubicBezTo>
                <a:pt x="916610" y="240954"/>
                <a:pt x="922778" y="241682"/>
                <a:pt x="962025" y="228600"/>
              </a:cubicBezTo>
              <a:cubicBezTo>
                <a:pt x="982807" y="166255"/>
                <a:pt x="953943" y="227445"/>
                <a:pt x="1000125" y="190500"/>
              </a:cubicBezTo>
              <a:cubicBezTo>
                <a:pt x="1009064" y="183349"/>
                <a:pt x="1010236" y="169076"/>
                <a:pt x="1019175" y="161925"/>
              </a:cubicBezTo>
              <a:cubicBezTo>
                <a:pt x="1027015" y="155653"/>
                <a:pt x="1038522" y="156355"/>
                <a:pt x="1047750" y="152400"/>
              </a:cubicBezTo>
              <a:cubicBezTo>
                <a:pt x="1060801" y="146807"/>
                <a:pt x="1073522" y="140395"/>
                <a:pt x="1085850" y="133350"/>
              </a:cubicBezTo>
              <a:cubicBezTo>
                <a:pt x="1108298" y="120523"/>
                <a:pt x="1132082" y="100327"/>
                <a:pt x="1152525" y="85725"/>
              </a:cubicBezTo>
              <a:cubicBezTo>
                <a:pt x="1161840" y="79071"/>
                <a:pt x="1170639" y="71324"/>
                <a:pt x="1181100" y="66675"/>
              </a:cubicBezTo>
              <a:cubicBezTo>
                <a:pt x="1199450" y="58520"/>
                <a:pt x="1219200" y="53975"/>
                <a:pt x="1238250" y="47625"/>
              </a:cubicBezTo>
              <a:lnTo>
                <a:pt x="1295400" y="28575"/>
              </a:lnTo>
              <a:lnTo>
                <a:pt x="1323975" y="19050"/>
              </a:lnTo>
              <a:cubicBezTo>
                <a:pt x="1333500" y="15875"/>
                <a:pt x="1342551" y="10434"/>
                <a:pt x="1352550" y="9525"/>
              </a:cubicBezTo>
              <a:lnTo>
                <a:pt x="1457325" y="0"/>
              </a:lnTo>
              <a:lnTo>
                <a:pt x="1819275" y="9525"/>
              </a:lnTo>
              <a:cubicBezTo>
                <a:pt x="2035121" y="19118"/>
                <a:pt x="1802385" y="12555"/>
                <a:pt x="1914525" y="28575"/>
              </a:cubicBezTo>
              <a:cubicBezTo>
                <a:pt x="1949242" y="33535"/>
                <a:pt x="1984375" y="34925"/>
                <a:pt x="2019300" y="38100"/>
              </a:cubicBezTo>
              <a:cubicBezTo>
                <a:pt x="2087813" y="60938"/>
                <a:pt x="2002254" y="33230"/>
                <a:pt x="2085975" y="57150"/>
              </a:cubicBezTo>
              <a:cubicBezTo>
                <a:pt x="2095629" y="59908"/>
                <a:pt x="2104810" y="64240"/>
                <a:pt x="2114550" y="66675"/>
              </a:cubicBezTo>
              <a:cubicBezTo>
                <a:pt x="2134390" y="71635"/>
                <a:pt x="2205702" y="81627"/>
                <a:pt x="2219325" y="95250"/>
              </a:cubicBezTo>
              <a:lnTo>
                <a:pt x="2238375" y="95250"/>
              </a:lnTo>
              <a:close/>
            </a:path>
          </a:pathLst>
        </a:custGeom>
        <a:pattFill prst="diagBrick">
          <a:fgClr>
            <a:srgbClr val="BEF96F"/>
          </a:fgClr>
          <a:bgClr>
            <a:srgbClr val="257945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466725</xdr:colOff>
      <xdr:row>18</xdr:row>
      <xdr:rowOff>38099</xdr:rowOff>
    </xdr:from>
    <xdr:to>
      <xdr:col>2</xdr:col>
      <xdr:colOff>457201</xdr:colOff>
      <xdr:row>24</xdr:row>
      <xdr:rowOff>123824</xdr:rowOff>
    </xdr:to>
    <xdr:sp macro="" textlink="">
      <xdr:nvSpPr>
        <xdr:cNvPr id="8" name="Полилиния 7"/>
        <xdr:cNvSpPr/>
      </xdr:nvSpPr>
      <xdr:spPr>
        <a:xfrm flipH="1">
          <a:off x="466725" y="3467099"/>
          <a:ext cx="1209676" cy="1228725"/>
        </a:xfrm>
        <a:custGeom>
          <a:avLst/>
          <a:gdLst>
            <a:gd name="connsiteX0" fmla="*/ 2238375 w 2238375"/>
            <a:gd name="connsiteY0" fmla="*/ 95250 h 1905000"/>
            <a:gd name="connsiteX1" fmla="*/ 2095500 w 2238375"/>
            <a:gd name="connsiteY1" fmla="*/ 104775 h 1905000"/>
            <a:gd name="connsiteX2" fmla="*/ 2028825 w 2238375"/>
            <a:gd name="connsiteY2" fmla="*/ 123825 h 1905000"/>
            <a:gd name="connsiteX3" fmla="*/ 2009775 w 2238375"/>
            <a:gd name="connsiteY3" fmla="*/ 152400 h 1905000"/>
            <a:gd name="connsiteX4" fmla="*/ 1981200 w 2238375"/>
            <a:gd name="connsiteY4" fmla="*/ 161925 h 1905000"/>
            <a:gd name="connsiteX5" fmla="*/ 1914525 w 2238375"/>
            <a:gd name="connsiteY5" fmla="*/ 190500 h 1905000"/>
            <a:gd name="connsiteX6" fmla="*/ 1857375 w 2238375"/>
            <a:gd name="connsiteY6" fmla="*/ 209550 h 1905000"/>
            <a:gd name="connsiteX7" fmla="*/ 1828800 w 2238375"/>
            <a:gd name="connsiteY7" fmla="*/ 219075 h 1905000"/>
            <a:gd name="connsiteX8" fmla="*/ 1771650 w 2238375"/>
            <a:gd name="connsiteY8" fmla="*/ 247650 h 1905000"/>
            <a:gd name="connsiteX9" fmla="*/ 1733550 w 2238375"/>
            <a:gd name="connsiteY9" fmla="*/ 266700 h 1905000"/>
            <a:gd name="connsiteX10" fmla="*/ 1676400 w 2238375"/>
            <a:gd name="connsiteY10" fmla="*/ 276225 h 1905000"/>
            <a:gd name="connsiteX11" fmla="*/ 1638300 w 2238375"/>
            <a:gd name="connsiteY11" fmla="*/ 285750 h 1905000"/>
            <a:gd name="connsiteX12" fmla="*/ 1581150 w 2238375"/>
            <a:gd name="connsiteY12" fmla="*/ 304800 h 1905000"/>
            <a:gd name="connsiteX13" fmla="*/ 1524000 w 2238375"/>
            <a:gd name="connsiteY13" fmla="*/ 352425 h 1905000"/>
            <a:gd name="connsiteX14" fmla="*/ 1466850 w 2238375"/>
            <a:gd name="connsiteY14" fmla="*/ 390525 h 1905000"/>
            <a:gd name="connsiteX15" fmla="*/ 1438275 w 2238375"/>
            <a:gd name="connsiteY15" fmla="*/ 409575 h 1905000"/>
            <a:gd name="connsiteX16" fmla="*/ 1400175 w 2238375"/>
            <a:gd name="connsiteY16" fmla="*/ 438150 h 1905000"/>
            <a:gd name="connsiteX17" fmla="*/ 1343025 w 2238375"/>
            <a:gd name="connsiteY17" fmla="*/ 457200 h 1905000"/>
            <a:gd name="connsiteX18" fmla="*/ 1314450 w 2238375"/>
            <a:gd name="connsiteY18" fmla="*/ 466725 h 1905000"/>
            <a:gd name="connsiteX19" fmla="*/ 1285875 w 2238375"/>
            <a:gd name="connsiteY19" fmla="*/ 476250 h 1905000"/>
            <a:gd name="connsiteX20" fmla="*/ 1200150 w 2238375"/>
            <a:gd name="connsiteY20" fmla="*/ 542925 h 1905000"/>
            <a:gd name="connsiteX21" fmla="*/ 1171575 w 2238375"/>
            <a:gd name="connsiteY21" fmla="*/ 552450 h 1905000"/>
            <a:gd name="connsiteX22" fmla="*/ 1114425 w 2238375"/>
            <a:gd name="connsiteY22" fmla="*/ 590550 h 1905000"/>
            <a:gd name="connsiteX23" fmla="*/ 1085850 w 2238375"/>
            <a:gd name="connsiteY23" fmla="*/ 609600 h 1905000"/>
            <a:gd name="connsiteX24" fmla="*/ 1028700 w 2238375"/>
            <a:gd name="connsiteY24" fmla="*/ 628650 h 1905000"/>
            <a:gd name="connsiteX25" fmla="*/ 1000125 w 2238375"/>
            <a:gd name="connsiteY25" fmla="*/ 638175 h 1905000"/>
            <a:gd name="connsiteX26" fmla="*/ 971550 w 2238375"/>
            <a:gd name="connsiteY26" fmla="*/ 657225 h 1905000"/>
            <a:gd name="connsiteX27" fmla="*/ 933450 w 2238375"/>
            <a:gd name="connsiteY27" fmla="*/ 695325 h 1905000"/>
            <a:gd name="connsiteX28" fmla="*/ 876300 w 2238375"/>
            <a:gd name="connsiteY28" fmla="*/ 714375 h 1905000"/>
            <a:gd name="connsiteX29" fmla="*/ 866775 w 2238375"/>
            <a:gd name="connsiteY29" fmla="*/ 781050 h 1905000"/>
            <a:gd name="connsiteX30" fmla="*/ 923925 w 2238375"/>
            <a:gd name="connsiteY30" fmla="*/ 800100 h 1905000"/>
            <a:gd name="connsiteX31" fmla="*/ 1038225 w 2238375"/>
            <a:gd name="connsiteY31" fmla="*/ 838200 h 1905000"/>
            <a:gd name="connsiteX32" fmla="*/ 1190625 w 2238375"/>
            <a:gd name="connsiteY32" fmla="*/ 857250 h 1905000"/>
            <a:gd name="connsiteX33" fmla="*/ 1323975 w 2238375"/>
            <a:gd name="connsiteY33" fmla="*/ 876300 h 1905000"/>
            <a:gd name="connsiteX34" fmla="*/ 1390650 w 2238375"/>
            <a:gd name="connsiteY34" fmla="*/ 885825 h 1905000"/>
            <a:gd name="connsiteX35" fmla="*/ 1724025 w 2238375"/>
            <a:gd name="connsiteY35" fmla="*/ 895350 h 1905000"/>
            <a:gd name="connsiteX36" fmla="*/ 1743075 w 2238375"/>
            <a:gd name="connsiteY36" fmla="*/ 923925 h 1905000"/>
            <a:gd name="connsiteX37" fmla="*/ 1733550 w 2238375"/>
            <a:gd name="connsiteY37" fmla="*/ 962025 h 1905000"/>
            <a:gd name="connsiteX38" fmla="*/ 1704975 w 2238375"/>
            <a:gd name="connsiteY38" fmla="*/ 971550 h 1905000"/>
            <a:gd name="connsiteX39" fmla="*/ 1638300 w 2238375"/>
            <a:gd name="connsiteY39" fmla="*/ 981075 h 1905000"/>
            <a:gd name="connsiteX40" fmla="*/ 1428750 w 2238375"/>
            <a:gd name="connsiteY40" fmla="*/ 1000125 h 1905000"/>
            <a:gd name="connsiteX41" fmla="*/ 1400175 w 2238375"/>
            <a:gd name="connsiteY41" fmla="*/ 1009650 h 1905000"/>
            <a:gd name="connsiteX42" fmla="*/ 1285875 w 2238375"/>
            <a:gd name="connsiteY42" fmla="*/ 1019175 h 1905000"/>
            <a:gd name="connsiteX43" fmla="*/ 1209675 w 2238375"/>
            <a:gd name="connsiteY43" fmla="*/ 1038225 h 1905000"/>
            <a:gd name="connsiteX44" fmla="*/ 1152525 w 2238375"/>
            <a:gd name="connsiteY44" fmla="*/ 1057275 h 1905000"/>
            <a:gd name="connsiteX45" fmla="*/ 1123950 w 2238375"/>
            <a:gd name="connsiteY45" fmla="*/ 1076325 h 1905000"/>
            <a:gd name="connsiteX46" fmla="*/ 1057275 w 2238375"/>
            <a:gd name="connsiteY46" fmla="*/ 1095375 h 1905000"/>
            <a:gd name="connsiteX47" fmla="*/ 1019175 w 2238375"/>
            <a:gd name="connsiteY47" fmla="*/ 1114425 h 1905000"/>
            <a:gd name="connsiteX48" fmla="*/ 990600 w 2238375"/>
            <a:gd name="connsiteY48" fmla="*/ 1123950 h 1905000"/>
            <a:gd name="connsiteX49" fmla="*/ 971550 w 2238375"/>
            <a:gd name="connsiteY49" fmla="*/ 1181100 h 1905000"/>
            <a:gd name="connsiteX50" fmla="*/ 1000125 w 2238375"/>
            <a:gd name="connsiteY50" fmla="*/ 1209675 h 1905000"/>
            <a:gd name="connsiteX51" fmla="*/ 1047750 w 2238375"/>
            <a:gd name="connsiteY51" fmla="*/ 1295400 h 1905000"/>
            <a:gd name="connsiteX52" fmla="*/ 1095375 w 2238375"/>
            <a:gd name="connsiteY52" fmla="*/ 1352550 h 1905000"/>
            <a:gd name="connsiteX53" fmla="*/ 1143000 w 2238375"/>
            <a:gd name="connsiteY53" fmla="*/ 1400175 h 1905000"/>
            <a:gd name="connsiteX54" fmla="*/ 1162050 w 2238375"/>
            <a:gd name="connsiteY54" fmla="*/ 1428750 h 1905000"/>
            <a:gd name="connsiteX55" fmla="*/ 1219200 w 2238375"/>
            <a:gd name="connsiteY55" fmla="*/ 1457325 h 1905000"/>
            <a:gd name="connsiteX56" fmla="*/ 1247775 w 2238375"/>
            <a:gd name="connsiteY56" fmla="*/ 1428750 h 1905000"/>
            <a:gd name="connsiteX57" fmla="*/ 1285875 w 2238375"/>
            <a:gd name="connsiteY57" fmla="*/ 1419225 h 1905000"/>
            <a:gd name="connsiteX58" fmla="*/ 1514475 w 2238375"/>
            <a:gd name="connsiteY58" fmla="*/ 1428750 h 1905000"/>
            <a:gd name="connsiteX59" fmla="*/ 1600200 w 2238375"/>
            <a:gd name="connsiteY59" fmla="*/ 1447800 h 1905000"/>
            <a:gd name="connsiteX60" fmla="*/ 1676400 w 2238375"/>
            <a:gd name="connsiteY60" fmla="*/ 1466850 h 1905000"/>
            <a:gd name="connsiteX61" fmla="*/ 1714500 w 2238375"/>
            <a:gd name="connsiteY61" fmla="*/ 1524000 h 1905000"/>
            <a:gd name="connsiteX62" fmla="*/ 1733550 w 2238375"/>
            <a:gd name="connsiteY62" fmla="*/ 1552575 h 1905000"/>
            <a:gd name="connsiteX63" fmla="*/ 1743075 w 2238375"/>
            <a:gd name="connsiteY63" fmla="*/ 1581150 h 1905000"/>
            <a:gd name="connsiteX64" fmla="*/ 1781175 w 2238375"/>
            <a:gd name="connsiteY64" fmla="*/ 1638300 h 1905000"/>
            <a:gd name="connsiteX65" fmla="*/ 1800225 w 2238375"/>
            <a:gd name="connsiteY65" fmla="*/ 1666875 h 1905000"/>
            <a:gd name="connsiteX66" fmla="*/ 1819275 w 2238375"/>
            <a:gd name="connsiteY66" fmla="*/ 1724025 h 1905000"/>
            <a:gd name="connsiteX67" fmla="*/ 1828800 w 2238375"/>
            <a:gd name="connsiteY67" fmla="*/ 1752600 h 1905000"/>
            <a:gd name="connsiteX68" fmla="*/ 1800225 w 2238375"/>
            <a:gd name="connsiteY68" fmla="*/ 1876425 h 1905000"/>
            <a:gd name="connsiteX69" fmla="*/ 1743075 w 2238375"/>
            <a:gd name="connsiteY69" fmla="*/ 1905000 h 1905000"/>
            <a:gd name="connsiteX70" fmla="*/ 1695450 w 2238375"/>
            <a:gd name="connsiteY70" fmla="*/ 1895475 h 1905000"/>
            <a:gd name="connsiteX71" fmla="*/ 1647825 w 2238375"/>
            <a:gd name="connsiteY71" fmla="*/ 1847850 h 1905000"/>
            <a:gd name="connsiteX72" fmla="*/ 1619250 w 2238375"/>
            <a:gd name="connsiteY72" fmla="*/ 1828800 h 1905000"/>
            <a:gd name="connsiteX73" fmla="*/ 1571625 w 2238375"/>
            <a:gd name="connsiteY73" fmla="*/ 1771650 h 1905000"/>
            <a:gd name="connsiteX74" fmla="*/ 1514475 w 2238375"/>
            <a:gd name="connsiteY74" fmla="*/ 1724025 h 1905000"/>
            <a:gd name="connsiteX75" fmla="*/ 1485900 w 2238375"/>
            <a:gd name="connsiteY75" fmla="*/ 1695450 h 1905000"/>
            <a:gd name="connsiteX76" fmla="*/ 1466850 w 2238375"/>
            <a:gd name="connsiteY76" fmla="*/ 1666875 h 1905000"/>
            <a:gd name="connsiteX77" fmla="*/ 1438275 w 2238375"/>
            <a:gd name="connsiteY77" fmla="*/ 1657350 h 1905000"/>
            <a:gd name="connsiteX78" fmla="*/ 1409700 w 2238375"/>
            <a:gd name="connsiteY78" fmla="*/ 1638300 h 1905000"/>
            <a:gd name="connsiteX79" fmla="*/ 1190625 w 2238375"/>
            <a:gd name="connsiteY79" fmla="*/ 1657350 h 1905000"/>
            <a:gd name="connsiteX80" fmla="*/ 1162050 w 2238375"/>
            <a:gd name="connsiteY80" fmla="*/ 1666875 h 1905000"/>
            <a:gd name="connsiteX81" fmla="*/ 1123950 w 2238375"/>
            <a:gd name="connsiteY81" fmla="*/ 1676400 h 1905000"/>
            <a:gd name="connsiteX82" fmla="*/ 1114425 w 2238375"/>
            <a:gd name="connsiteY82" fmla="*/ 1724025 h 1905000"/>
            <a:gd name="connsiteX83" fmla="*/ 1104900 w 2238375"/>
            <a:gd name="connsiteY83" fmla="*/ 1781175 h 1905000"/>
            <a:gd name="connsiteX84" fmla="*/ 1085850 w 2238375"/>
            <a:gd name="connsiteY84" fmla="*/ 1809750 h 1905000"/>
            <a:gd name="connsiteX85" fmla="*/ 1000125 w 2238375"/>
            <a:gd name="connsiteY85" fmla="*/ 1857375 h 1905000"/>
            <a:gd name="connsiteX86" fmla="*/ 971550 w 2238375"/>
            <a:gd name="connsiteY86" fmla="*/ 1838325 h 1905000"/>
            <a:gd name="connsiteX87" fmla="*/ 952500 w 2238375"/>
            <a:gd name="connsiteY87" fmla="*/ 1781175 h 1905000"/>
            <a:gd name="connsiteX88" fmla="*/ 942975 w 2238375"/>
            <a:gd name="connsiteY88" fmla="*/ 1752600 h 1905000"/>
            <a:gd name="connsiteX89" fmla="*/ 914400 w 2238375"/>
            <a:gd name="connsiteY89" fmla="*/ 1695450 h 1905000"/>
            <a:gd name="connsiteX90" fmla="*/ 885825 w 2238375"/>
            <a:gd name="connsiteY90" fmla="*/ 1685925 h 1905000"/>
            <a:gd name="connsiteX91" fmla="*/ 857250 w 2238375"/>
            <a:gd name="connsiteY91" fmla="*/ 1666875 h 1905000"/>
            <a:gd name="connsiteX92" fmla="*/ 742950 w 2238375"/>
            <a:gd name="connsiteY92" fmla="*/ 1666875 h 1905000"/>
            <a:gd name="connsiteX93" fmla="*/ 590550 w 2238375"/>
            <a:gd name="connsiteY93" fmla="*/ 1676400 h 1905000"/>
            <a:gd name="connsiteX94" fmla="*/ 514350 w 2238375"/>
            <a:gd name="connsiteY94" fmla="*/ 1695450 h 1905000"/>
            <a:gd name="connsiteX95" fmla="*/ 485775 w 2238375"/>
            <a:gd name="connsiteY95" fmla="*/ 1704975 h 1905000"/>
            <a:gd name="connsiteX96" fmla="*/ 409575 w 2238375"/>
            <a:gd name="connsiteY96" fmla="*/ 1724025 h 1905000"/>
            <a:gd name="connsiteX97" fmla="*/ 352425 w 2238375"/>
            <a:gd name="connsiteY97" fmla="*/ 1743075 h 1905000"/>
            <a:gd name="connsiteX98" fmla="*/ 247650 w 2238375"/>
            <a:gd name="connsiteY98" fmla="*/ 1781175 h 1905000"/>
            <a:gd name="connsiteX99" fmla="*/ 200025 w 2238375"/>
            <a:gd name="connsiteY99" fmla="*/ 1800225 h 1905000"/>
            <a:gd name="connsiteX100" fmla="*/ 123825 w 2238375"/>
            <a:gd name="connsiteY100" fmla="*/ 1809750 h 1905000"/>
            <a:gd name="connsiteX101" fmla="*/ 47625 w 2238375"/>
            <a:gd name="connsiteY101" fmla="*/ 1828800 h 1905000"/>
            <a:gd name="connsiteX102" fmla="*/ 9525 w 2238375"/>
            <a:gd name="connsiteY102" fmla="*/ 1819275 h 1905000"/>
            <a:gd name="connsiteX103" fmla="*/ 0 w 2238375"/>
            <a:gd name="connsiteY103" fmla="*/ 1790700 h 1905000"/>
            <a:gd name="connsiteX104" fmla="*/ 9525 w 2238375"/>
            <a:gd name="connsiteY104" fmla="*/ 1685925 h 1905000"/>
            <a:gd name="connsiteX105" fmla="*/ 38100 w 2238375"/>
            <a:gd name="connsiteY105" fmla="*/ 1600200 h 1905000"/>
            <a:gd name="connsiteX106" fmla="*/ 57150 w 2238375"/>
            <a:gd name="connsiteY106" fmla="*/ 1543050 h 1905000"/>
            <a:gd name="connsiteX107" fmla="*/ 76200 w 2238375"/>
            <a:gd name="connsiteY107" fmla="*/ 1466850 h 1905000"/>
            <a:gd name="connsiteX108" fmla="*/ 95250 w 2238375"/>
            <a:gd name="connsiteY108" fmla="*/ 1428750 h 1905000"/>
            <a:gd name="connsiteX109" fmla="*/ 104775 w 2238375"/>
            <a:gd name="connsiteY109" fmla="*/ 1400175 h 1905000"/>
            <a:gd name="connsiteX110" fmla="*/ 161925 w 2238375"/>
            <a:gd name="connsiteY110" fmla="*/ 1304925 h 1905000"/>
            <a:gd name="connsiteX111" fmla="*/ 171450 w 2238375"/>
            <a:gd name="connsiteY111" fmla="*/ 1266825 h 1905000"/>
            <a:gd name="connsiteX112" fmla="*/ 190500 w 2238375"/>
            <a:gd name="connsiteY112" fmla="*/ 1228725 h 1905000"/>
            <a:gd name="connsiteX113" fmla="*/ 200025 w 2238375"/>
            <a:gd name="connsiteY113" fmla="*/ 1190625 h 1905000"/>
            <a:gd name="connsiteX114" fmla="*/ 219075 w 2238375"/>
            <a:gd name="connsiteY114" fmla="*/ 1162050 h 1905000"/>
            <a:gd name="connsiteX115" fmla="*/ 247650 w 2238375"/>
            <a:gd name="connsiteY115" fmla="*/ 1114425 h 1905000"/>
            <a:gd name="connsiteX116" fmla="*/ 314325 w 2238375"/>
            <a:gd name="connsiteY116" fmla="*/ 1009650 h 1905000"/>
            <a:gd name="connsiteX117" fmla="*/ 333375 w 2238375"/>
            <a:gd name="connsiteY117" fmla="*/ 952500 h 1905000"/>
            <a:gd name="connsiteX118" fmla="*/ 361950 w 2238375"/>
            <a:gd name="connsiteY118" fmla="*/ 923925 h 1905000"/>
            <a:gd name="connsiteX119" fmla="*/ 381000 w 2238375"/>
            <a:gd name="connsiteY119" fmla="*/ 895350 h 1905000"/>
            <a:gd name="connsiteX120" fmla="*/ 390525 w 2238375"/>
            <a:gd name="connsiteY120" fmla="*/ 866775 h 1905000"/>
            <a:gd name="connsiteX121" fmla="*/ 428625 w 2238375"/>
            <a:gd name="connsiteY121" fmla="*/ 809625 h 1905000"/>
            <a:gd name="connsiteX122" fmla="*/ 476250 w 2238375"/>
            <a:gd name="connsiteY122" fmla="*/ 742950 h 1905000"/>
            <a:gd name="connsiteX123" fmla="*/ 542925 w 2238375"/>
            <a:gd name="connsiteY123" fmla="*/ 647700 h 1905000"/>
            <a:gd name="connsiteX124" fmla="*/ 609600 w 2238375"/>
            <a:gd name="connsiteY124" fmla="*/ 581025 h 1905000"/>
            <a:gd name="connsiteX125" fmla="*/ 657225 w 2238375"/>
            <a:gd name="connsiteY125" fmla="*/ 514350 h 1905000"/>
            <a:gd name="connsiteX126" fmla="*/ 695325 w 2238375"/>
            <a:gd name="connsiteY126" fmla="*/ 495300 h 1905000"/>
            <a:gd name="connsiteX127" fmla="*/ 733425 w 2238375"/>
            <a:gd name="connsiteY127" fmla="*/ 438150 h 1905000"/>
            <a:gd name="connsiteX128" fmla="*/ 781050 w 2238375"/>
            <a:gd name="connsiteY128" fmla="*/ 390525 h 1905000"/>
            <a:gd name="connsiteX129" fmla="*/ 790575 w 2238375"/>
            <a:gd name="connsiteY129" fmla="*/ 361950 h 1905000"/>
            <a:gd name="connsiteX130" fmla="*/ 857250 w 2238375"/>
            <a:gd name="connsiteY130" fmla="*/ 304800 h 1905000"/>
            <a:gd name="connsiteX131" fmla="*/ 876300 w 2238375"/>
            <a:gd name="connsiteY131" fmla="*/ 276225 h 1905000"/>
            <a:gd name="connsiteX132" fmla="*/ 962025 w 2238375"/>
            <a:gd name="connsiteY132" fmla="*/ 228600 h 1905000"/>
            <a:gd name="connsiteX133" fmla="*/ 1000125 w 2238375"/>
            <a:gd name="connsiteY133" fmla="*/ 190500 h 1905000"/>
            <a:gd name="connsiteX134" fmla="*/ 1019175 w 2238375"/>
            <a:gd name="connsiteY134" fmla="*/ 161925 h 1905000"/>
            <a:gd name="connsiteX135" fmla="*/ 1047750 w 2238375"/>
            <a:gd name="connsiteY135" fmla="*/ 152400 h 1905000"/>
            <a:gd name="connsiteX136" fmla="*/ 1085850 w 2238375"/>
            <a:gd name="connsiteY136" fmla="*/ 133350 h 1905000"/>
            <a:gd name="connsiteX137" fmla="*/ 1152525 w 2238375"/>
            <a:gd name="connsiteY137" fmla="*/ 85725 h 1905000"/>
            <a:gd name="connsiteX138" fmla="*/ 1181100 w 2238375"/>
            <a:gd name="connsiteY138" fmla="*/ 66675 h 1905000"/>
            <a:gd name="connsiteX139" fmla="*/ 1238250 w 2238375"/>
            <a:gd name="connsiteY139" fmla="*/ 47625 h 1905000"/>
            <a:gd name="connsiteX140" fmla="*/ 1295400 w 2238375"/>
            <a:gd name="connsiteY140" fmla="*/ 28575 h 1905000"/>
            <a:gd name="connsiteX141" fmla="*/ 1323975 w 2238375"/>
            <a:gd name="connsiteY141" fmla="*/ 19050 h 1905000"/>
            <a:gd name="connsiteX142" fmla="*/ 1352550 w 2238375"/>
            <a:gd name="connsiteY142" fmla="*/ 9525 h 1905000"/>
            <a:gd name="connsiteX143" fmla="*/ 1457325 w 2238375"/>
            <a:gd name="connsiteY143" fmla="*/ 0 h 1905000"/>
            <a:gd name="connsiteX144" fmla="*/ 1819275 w 2238375"/>
            <a:gd name="connsiteY144" fmla="*/ 9525 h 1905000"/>
            <a:gd name="connsiteX145" fmla="*/ 1914525 w 2238375"/>
            <a:gd name="connsiteY145" fmla="*/ 28575 h 1905000"/>
            <a:gd name="connsiteX146" fmla="*/ 2019300 w 2238375"/>
            <a:gd name="connsiteY146" fmla="*/ 38100 h 1905000"/>
            <a:gd name="connsiteX147" fmla="*/ 2085975 w 2238375"/>
            <a:gd name="connsiteY147" fmla="*/ 57150 h 1905000"/>
            <a:gd name="connsiteX148" fmla="*/ 2114550 w 2238375"/>
            <a:gd name="connsiteY148" fmla="*/ 66675 h 1905000"/>
            <a:gd name="connsiteX149" fmla="*/ 2219325 w 2238375"/>
            <a:gd name="connsiteY149" fmla="*/ 95250 h 1905000"/>
            <a:gd name="connsiteX150" fmla="*/ 2238375 w 2238375"/>
            <a:gd name="connsiteY150" fmla="*/ 95250 h 1905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</a:cxnLst>
          <a:rect l="l" t="t" r="r" b="b"/>
          <a:pathLst>
            <a:path w="2238375" h="1905000">
              <a:moveTo>
                <a:pt x="2238375" y="95250"/>
              </a:moveTo>
              <a:cubicBezTo>
                <a:pt x="2190750" y="98425"/>
                <a:pt x="2142968" y="99778"/>
                <a:pt x="2095500" y="104775"/>
              </a:cubicBezTo>
              <a:cubicBezTo>
                <a:pt x="2078020" y="106615"/>
                <a:pt x="2046534" y="117922"/>
                <a:pt x="2028825" y="123825"/>
              </a:cubicBezTo>
              <a:cubicBezTo>
                <a:pt x="2022475" y="133350"/>
                <a:pt x="2018714" y="145249"/>
                <a:pt x="2009775" y="152400"/>
              </a:cubicBezTo>
              <a:cubicBezTo>
                <a:pt x="2001935" y="158672"/>
                <a:pt x="1990180" y="157435"/>
                <a:pt x="1981200" y="161925"/>
              </a:cubicBezTo>
              <a:cubicBezTo>
                <a:pt x="1898086" y="203482"/>
                <a:pt x="2013643" y="160765"/>
                <a:pt x="1914525" y="190500"/>
              </a:cubicBezTo>
              <a:cubicBezTo>
                <a:pt x="1895291" y="196270"/>
                <a:pt x="1876425" y="203200"/>
                <a:pt x="1857375" y="209550"/>
              </a:cubicBezTo>
              <a:lnTo>
                <a:pt x="1828800" y="219075"/>
              </a:lnTo>
              <a:cubicBezTo>
                <a:pt x="1773886" y="255684"/>
                <a:pt x="1826859" y="223989"/>
                <a:pt x="1771650" y="247650"/>
              </a:cubicBezTo>
              <a:cubicBezTo>
                <a:pt x="1758599" y="253243"/>
                <a:pt x="1747150" y="262620"/>
                <a:pt x="1733550" y="266700"/>
              </a:cubicBezTo>
              <a:cubicBezTo>
                <a:pt x="1715052" y="272249"/>
                <a:pt x="1695338" y="272437"/>
                <a:pt x="1676400" y="276225"/>
              </a:cubicBezTo>
              <a:cubicBezTo>
                <a:pt x="1663563" y="278792"/>
                <a:pt x="1650839" y="281988"/>
                <a:pt x="1638300" y="285750"/>
              </a:cubicBezTo>
              <a:cubicBezTo>
                <a:pt x="1619066" y="291520"/>
                <a:pt x="1581150" y="304800"/>
                <a:pt x="1581150" y="304800"/>
              </a:cubicBezTo>
              <a:cubicBezTo>
                <a:pt x="1497668" y="388282"/>
                <a:pt x="1603566" y="286120"/>
                <a:pt x="1524000" y="352425"/>
              </a:cubicBezTo>
              <a:cubicBezTo>
                <a:pt x="1476434" y="392063"/>
                <a:pt x="1517068" y="373786"/>
                <a:pt x="1466850" y="390525"/>
              </a:cubicBezTo>
              <a:cubicBezTo>
                <a:pt x="1457325" y="396875"/>
                <a:pt x="1447590" y="402921"/>
                <a:pt x="1438275" y="409575"/>
              </a:cubicBezTo>
              <a:cubicBezTo>
                <a:pt x="1425357" y="418802"/>
                <a:pt x="1414374" y="431050"/>
                <a:pt x="1400175" y="438150"/>
              </a:cubicBezTo>
              <a:cubicBezTo>
                <a:pt x="1382214" y="447130"/>
                <a:pt x="1362075" y="450850"/>
                <a:pt x="1343025" y="457200"/>
              </a:cubicBezTo>
              <a:lnTo>
                <a:pt x="1314450" y="466725"/>
              </a:lnTo>
              <a:lnTo>
                <a:pt x="1285875" y="476250"/>
              </a:lnTo>
              <a:cubicBezTo>
                <a:pt x="1261220" y="500905"/>
                <a:pt x="1234329" y="531532"/>
                <a:pt x="1200150" y="542925"/>
              </a:cubicBezTo>
              <a:lnTo>
                <a:pt x="1171575" y="552450"/>
              </a:lnTo>
              <a:lnTo>
                <a:pt x="1114425" y="590550"/>
              </a:lnTo>
              <a:cubicBezTo>
                <a:pt x="1104900" y="596900"/>
                <a:pt x="1096710" y="605980"/>
                <a:pt x="1085850" y="609600"/>
              </a:cubicBezTo>
              <a:lnTo>
                <a:pt x="1028700" y="628650"/>
              </a:lnTo>
              <a:lnTo>
                <a:pt x="1000125" y="638175"/>
              </a:lnTo>
              <a:cubicBezTo>
                <a:pt x="990600" y="644525"/>
                <a:pt x="980242" y="649775"/>
                <a:pt x="971550" y="657225"/>
              </a:cubicBezTo>
              <a:cubicBezTo>
                <a:pt x="957913" y="668914"/>
                <a:pt x="948851" y="686084"/>
                <a:pt x="933450" y="695325"/>
              </a:cubicBezTo>
              <a:cubicBezTo>
                <a:pt x="916231" y="705656"/>
                <a:pt x="876300" y="714375"/>
                <a:pt x="876300" y="714375"/>
              </a:cubicBezTo>
              <a:cubicBezTo>
                <a:pt x="864332" y="732328"/>
                <a:pt x="838072" y="756447"/>
                <a:pt x="866775" y="781050"/>
              </a:cubicBezTo>
              <a:cubicBezTo>
                <a:pt x="882021" y="794118"/>
                <a:pt x="904875" y="793750"/>
                <a:pt x="923925" y="800100"/>
              </a:cubicBezTo>
              <a:lnTo>
                <a:pt x="1038225" y="838200"/>
              </a:lnTo>
              <a:cubicBezTo>
                <a:pt x="1111066" y="862480"/>
                <a:pt x="1036199" y="840092"/>
                <a:pt x="1190625" y="857250"/>
              </a:cubicBezTo>
              <a:cubicBezTo>
                <a:pt x="1235252" y="862209"/>
                <a:pt x="1279525" y="869950"/>
                <a:pt x="1323975" y="876300"/>
              </a:cubicBezTo>
              <a:cubicBezTo>
                <a:pt x="1346200" y="879475"/>
                <a:pt x="1368209" y="885184"/>
                <a:pt x="1390650" y="885825"/>
              </a:cubicBezTo>
              <a:lnTo>
                <a:pt x="1724025" y="895350"/>
              </a:lnTo>
              <a:cubicBezTo>
                <a:pt x="1730375" y="904875"/>
                <a:pt x="1741456" y="912592"/>
                <a:pt x="1743075" y="923925"/>
              </a:cubicBezTo>
              <a:cubicBezTo>
                <a:pt x="1744926" y="936884"/>
                <a:pt x="1741728" y="951803"/>
                <a:pt x="1733550" y="962025"/>
              </a:cubicBezTo>
              <a:cubicBezTo>
                <a:pt x="1727278" y="969865"/>
                <a:pt x="1714820" y="969581"/>
                <a:pt x="1704975" y="971550"/>
              </a:cubicBezTo>
              <a:cubicBezTo>
                <a:pt x="1682960" y="975953"/>
                <a:pt x="1660525" y="977900"/>
                <a:pt x="1638300" y="981075"/>
              </a:cubicBezTo>
              <a:cubicBezTo>
                <a:pt x="1547404" y="1011374"/>
                <a:pt x="1649909" y="980020"/>
                <a:pt x="1428750" y="1000125"/>
              </a:cubicBezTo>
              <a:cubicBezTo>
                <a:pt x="1418751" y="1001034"/>
                <a:pt x="1410127" y="1008323"/>
                <a:pt x="1400175" y="1009650"/>
              </a:cubicBezTo>
              <a:cubicBezTo>
                <a:pt x="1362278" y="1014703"/>
                <a:pt x="1323975" y="1016000"/>
                <a:pt x="1285875" y="1019175"/>
              </a:cubicBezTo>
              <a:lnTo>
                <a:pt x="1209675" y="1038225"/>
              </a:lnTo>
              <a:cubicBezTo>
                <a:pt x="1190194" y="1043095"/>
                <a:pt x="1152525" y="1057275"/>
                <a:pt x="1152525" y="1057275"/>
              </a:cubicBezTo>
              <a:cubicBezTo>
                <a:pt x="1143000" y="1063625"/>
                <a:pt x="1134189" y="1071205"/>
                <a:pt x="1123950" y="1076325"/>
              </a:cubicBezTo>
              <a:cubicBezTo>
                <a:pt x="1100923" y="1087839"/>
                <a:pt x="1081690" y="1086220"/>
                <a:pt x="1057275" y="1095375"/>
              </a:cubicBezTo>
              <a:cubicBezTo>
                <a:pt x="1043980" y="1100361"/>
                <a:pt x="1032226" y="1108832"/>
                <a:pt x="1019175" y="1114425"/>
              </a:cubicBezTo>
              <a:cubicBezTo>
                <a:pt x="1009947" y="1118380"/>
                <a:pt x="1000125" y="1120775"/>
                <a:pt x="990600" y="1123950"/>
              </a:cubicBezTo>
              <a:lnTo>
                <a:pt x="971550" y="1181100"/>
              </a:lnTo>
              <a:cubicBezTo>
                <a:pt x="967290" y="1193879"/>
                <a:pt x="991855" y="1199042"/>
                <a:pt x="1000125" y="1209675"/>
              </a:cubicBezTo>
              <a:cubicBezTo>
                <a:pt x="1084216" y="1317792"/>
                <a:pt x="1013259" y="1226418"/>
                <a:pt x="1047750" y="1295400"/>
              </a:cubicBezTo>
              <a:cubicBezTo>
                <a:pt x="1065487" y="1330873"/>
                <a:pt x="1069043" y="1320952"/>
                <a:pt x="1095375" y="1352550"/>
              </a:cubicBezTo>
              <a:cubicBezTo>
                <a:pt x="1135063" y="1400175"/>
                <a:pt x="1090613" y="1365250"/>
                <a:pt x="1143000" y="1400175"/>
              </a:cubicBezTo>
              <a:cubicBezTo>
                <a:pt x="1149350" y="1409700"/>
                <a:pt x="1153955" y="1420655"/>
                <a:pt x="1162050" y="1428750"/>
              </a:cubicBezTo>
              <a:cubicBezTo>
                <a:pt x="1180514" y="1447214"/>
                <a:pt x="1195959" y="1449578"/>
                <a:pt x="1219200" y="1457325"/>
              </a:cubicBezTo>
              <a:cubicBezTo>
                <a:pt x="1228725" y="1447800"/>
                <a:pt x="1236079" y="1435433"/>
                <a:pt x="1247775" y="1428750"/>
              </a:cubicBezTo>
              <a:cubicBezTo>
                <a:pt x="1259141" y="1422255"/>
                <a:pt x="1272784" y="1419225"/>
                <a:pt x="1285875" y="1419225"/>
              </a:cubicBezTo>
              <a:cubicBezTo>
                <a:pt x="1362141" y="1419225"/>
                <a:pt x="1438275" y="1425575"/>
                <a:pt x="1514475" y="1428750"/>
              </a:cubicBezTo>
              <a:cubicBezTo>
                <a:pt x="1658114" y="1457478"/>
                <a:pt x="1479136" y="1420897"/>
                <a:pt x="1600200" y="1447800"/>
              </a:cubicBezTo>
              <a:cubicBezTo>
                <a:pt x="1669164" y="1463125"/>
                <a:pt x="1625338" y="1449829"/>
                <a:pt x="1676400" y="1466850"/>
              </a:cubicBezTo>
              <a:lnTo>
                <a:pt x="1714500" y="1524000"/>
              </a:lnTo>
              <a:cubicBezTo>
                <a:pt x="1720850" y="1533525"/>
                <a:pt x="1729930" y="1541715"/>
                <a:pt x="1733550" y="1552575"/>
              </a:cubicBezTo>
              <a:cubicBezTo>
                <a:pt x="1736725" y="1562100"/>
                <a:pt x="1738199" y="1572373"/>
                <a:pt x="1743075" y="1581150"/>
              </a:cubicBezTo>
              <a:cubicBezTo>
                <a:pt x="1754194" y="1601164"/>
                <a:pt x="1768475" y="1619250"/>
                <a:pt x="1781175" y="1638300"/>
              </a:cubicBezTo>
              <a:cubicBezTo>
                <a:pt x="1787525" y="1647825"/>
                <a:pt x="1796605" y="1656015"/>
                <a:pt x="1800225" y="1666875"/>
              </a:cubicBezTo>
              <a:lnTo>
                <a:pt x="1819275" y="1724025"/>
              </a:lnTo>
              <a:lnTo>
                <a:pt x="1828800" y="1752600"/>
              </a:lnTo>
              <a:cubicBezTo>
                <a:pt x="1827206" y="1763755"/>
                <a:pt x="1816740" y="1865415"/>
                <a:pt x="1800225" y="1876425"/>
              </a:cubicBezTo>
              <a:cubicBezTo>
                <a:pt x="1763296" y="1901044"/>
                <a:pt x="1782510" y="1891855"/>
                <a:pt x="1743075" y="1905000"/>
              </a:cubicBezTo>
              <a:cubicBezTo>
                <a:pt x="1727200" y="1901825"/>
                <a:pt x="1710609" y="1901159"/>
                <a:pt x="1695450" y="1895475"/>
              </a:cubicBezTo>
              <a:cubicBezTo>
                <a:pt x="1654810" y="1880235"/>
                <a:pt x="1675765" y="1875790"/>
                <a:pt x="1647825" y="1847850"/>
              </a:cubicBezTo>
              <a:cubicBezTo>
                <a:pt x="1639730" y="1839755"/>
                <a:pt x="1628044" y="1836129"/>
                <a:pt x="1619250" y="1828800"/>
              </a:cubicBezTo>
              <a:cubicBezTo>
                <a:pt x="1573714" y="1790854"/>
                <a:pt x="1605682" y="1812518"/>
                <a:pt x="1571625" y="1771650"/>
              </a:cubicBezTo>
              <a:cubicBezTo>
                <a:pt x="1533679" y="1726114"/>
                <a:pt x="1555343" y="1758082"/>
                <a:pt x="1514475" y="1724025"/>
              </a:cubicBezTo>
              <a:cubicBezTo>
                <a:pt x="1504127" y="1715401"/>
                <a:pt x="1494524" y="1705798"/>
                <a:pt x="1485900" y="1695450"/>
              </a:cubicBezTo>
              <a:cubicBezTo>
                <a:pt x="1478571" y="1686656"/>
                <a:pt x="1475789" y="1674026"/>
                <a:pt x="1466850" y="1666875"/>
              </a:cubicBezTo>
              <a:cubicBezTo>
                <a:pt x="1459010" y="1660603"/>
                <a:pt x="1447800" y="1660525"/>
                <a:pt x="1438275" y="1657350"/>
              </a:cubicBezTo>
              <a:cubicBezTo>
                <a:pt x="1428750" y="1651000"/>
                <a:pt x="1421135" y="1638845"/>
                <a:pt x="1409700" y="1638300"/>
              </a:cubicBezTo>
              <a:cubicBezTo>
                <a:pt x="1348751" y="1635398"/>
                <a:pt x="1258550" y="1640369"/>
                <a:pt x="1190625" y="1657350"/>
              </a:cubicBezTo>
              <a:cubicBezTo>
                <a:pt x="1180885" y="1659785"/>
                <a:pt x="1171704" y="1664117"/>
                <a:pt x="1162050" y="1666875"/>
              </a:cubicBezTo>
              <a:cubicBezTo>
                <a:pt x="1149463" y="1670471"/>
                <a:pt x="1136650" y="1673225"/>
                <a:pt x="1123950" y="1676400"/>
              </a:cubicBezTo>
              <a:cubicBezTo>
                <a:pt x="1120775" y="1692275"/>
                <a:pt x="1117321" y="1708097"/>
                <a:pt x="1114425" y="1724025"/>
              </a:cubicBezTo>
              <a:cubicBezTo>
                <a:pt x="1110970" y="1743026"/>
                <a:pt x="1111007" y="1762853"/>
                <a:pt x="1104900" y="1781175"/>
              </a:cubicBezTo>
              <a:cubicBezTo>
                <a:pt x="1101280" y="1792035"/>
                <a:pt x="1094465" y="1802212"/>
                <a:pt x="1085850" y="1809750"/>
              </a:cubicBezTo>
              <a:cubicBezTo>
                <a:pt x="1045540" y="1845021"/>
                <a:pt x="1039372" y="1844293"/>
                <a:pt x="1000125" y="1857375"/>
              </a:cubicBezTo>
              <a:cubicBezTo>
                <a:pt x="990600" y="1851025"/>
                <a:pt x="977617" y="1848033"/>
                <a:pt x="971550" y="1838325"/>
              </a:cubicBezTo>
              <a:cubicBezTo>
                <a:pt x="960907" y="1821297"/>
                <a:pt x="958850" y="1800225"/>
                <a:pt x="952500" y="1781175"/>
              </a:cubicBezTo>
              <a:lnTo>
                <a:pt x="942975" y="1752600"/>
              </a:lnTo>
              <a:cubicBezTo>
                <a:pt x="936700" y="1733776"/>
                <a:pt x="931186" y="1708879"/>
                <a:pt x="914400" y="1695450"/>
              </a:cubicBezTo>
              <a:cubicBezTo>
                <a:pt x="906560" y="1689178"/>
                <a:pt x="895350" y="1689100"/>
                <a:pt x="885825" y="1685925"/>
              </a:cubicBezTo>
              <a:cubicBezTo>
                <a:pt x="876300" y="1679575"/>
                <a:pt x="867772" y="1671384"/>
                <a:pt x="857250" y="1666875"/>
              </a:cubicBezTo>
              <a:cubicBezTo>
                <a:pt x="812557" y="1647721"/>
                <a:pt x="796472" y="1662415"/>
                <a:pt x="742950" y="1666875"/>
              </a:cubicBezTo>
              <a:cubicBezTo>
                <a:pt x="692227" y="1671102"/>
                <a:pt x="641350" y="1673225"/>
                <a:pt x="590550" y="1676400"/>
              </a:cubicBezTo>
              <a:cubicBezTo>
                <a:pt x="525231" y="1698173"/>
                <a:pt x="606302" y="1672462"/>
                <a:pt x="514350" y="1695450"/>
              </a:cubicBezTo>
              <a:cubicBezTo>
                <a:pt x="504610" y="1697885"/>
                <a:pt x="495461" y="1702333"/>
                <a:pt x="485775" y="1704975"/>
              </a:cubicBezTo>
              <a:cubicBezTo>
                <a:pt x="460516" y="1711864"/>
                <a:pt x="434975" y="1717675"/>
                <a:pt x="409575" y="1724025"/>
              </a:cubicBezTo>
              <a:cubicBezTo>
                <a:pt x="390094" y="1728895"/>
                <a:pt x="352425" y="1743075"/>
                <a:pt x="352425" y="1743075"/>
              </a:cubicBezTo>
              <a:cubicBezTo>
                <a:pt x="302065" y="1776648"/>
                <a:pt x="334956" y="1759349"/>
                <a:pt x="247650" y="1781175"/>
              </a:cubicBezTo>
              <a:cubicBezTo>
                <a:pt x="231063" y="1785322"/>
                <a:pt x="216685" y="1796380"/>
                <a:pt x="200025" y="1800225"/>
              </a:cubicBezTo>
              <a:cubicBezTo>
                <a:pt x="175083" y="1805981"/>
                <a:pt x="149225" y="1806575"/>
                <a:pt x="123825" y="1809750"/>
              </a:cubicBezTo>
              <a:cubicBezTo>
                <a:pt x="101276" y="1817266"/>
                <a:pt x="70613" y="1828800"/>
                <a:pt x="47625" y="1828800"/>
              </a:cubicBezTo>
              <a:cubicBezTo>
                <a:pt x="34534" y="1828800"/>
                <a:pt x="22225" y="1822450"/>
                <a:pt x="9525" y="1819275"/>
              </a:cubicBezTo>
              <a:cubicBezTo>
                <a:pt x="6350" y="1809750"/>
                <a:pt x="0" y="1800740"/>
                <a:pt x="0" y="1790700"/>
              </a:cubicBezTo>
              <a:cubicBezTo>
                <a:pt x="0" y="1755631"/>
                <a:pt x="3431" y="1720460"/>
                <a:pt x="9525" y="1685925"/>
              </a:cubicBezTo>
              <a:lnTo>
                <a:pt x="38100" y="1600200"/>
              </a:lnTo>
              <a:lnTo>
                <a:pt x="57150" y="1543050"/>
              </a:lnTo>
              <a:cubicBezTo>
                <a:pt x="79513" y="1475962"/>
                <a:pt x="54815" y="1516748"/>
                <a:pt x="76200" y="1466850"/>
              </a:cubicBezTo>
              <a:cubicBezTo>
                <a:pt x="81793" y="1453799"/>
                <a:pt x="89657" y="1441801"/>
                <a:pt x="95250" y="1428750"/>
              </a:cubicBezTo>
              <a:cubicBezTo>
                <a:pt x="99205" y="1419522"/>
                <a:pt x="99899" y="1408952"/>
                <a:pt x="104775" y="1400175"/>
              </a:cubicBezTo>
              <a:cubicBezTo>
                <a:pt x="130337" y="1354163"/>
                <a:pt x="145296" y="1349269"/>
                <a:pt x="161925" y="1304925"/>
              </a:cubicBezTo>
              <a:cubicBezTo>
                <a:pt x="166522" y="1292668"/>
                <a:pt x="166853" y="1279082"/>
                <a:pt x="171450" y="1266825"/>
              </a:cubicBezTo>
              <a:cubicBezTo>
                <a:pt x="176436" y="1253530"/>
                <a:pt x="185514" y="1242020"/>
                <a:pt x="190500" y="1228725"/>
              </a:cubicBezTo>
              <a:cubicBezTo>
                <a:pt x="195097" y="1216468"/>
                <a:pt x="194868" y="1202657"/>
                <a:pt x="200025" y="1190625"/>
              </a:cubicBezTo>
              <a:cubicBezTo>
                <a:pt x="204534" y="1180103"/>
                <a:pt x="213008" y="1171758"/>
                <a:pt x="219075" y="1162050"/>
              </a:cubicBezTo>
              <a:cubicBezTo>
                <a:pt x="228887" y="1146351"/>
                <a:pt x="238873" y="1130725"/>
                <a:pt x="247650" y="1114425"/>
              </a:cubicBezTo>
              <a:cubicBezTo>
                <a:pt x="299128" y="1018823"/>
                <a:pt x="262181" y="1061794"/>
                <a:pt x="314325" y="1009650"/>
              </a:cubicBezTo>
              <a:lnTo>
                <a:pt x="333375" y="952500"/>
              </a:lnTo>
              <a:cubicBezTo>
                <a:pt x="337635" y="939721"/>
                <a:pt x="353326" y="934273"/>
                <a:pt x="361950" y="923925"/>
              </a:cubicBezTo>
              <a:cubicBezTo>
                <a:pt x="369279" y="915131"/>
                <a:pt x="375880" y="905589"/>
                <a:pt x="381000" y="895350"/>
              </a:cubicBezTo>
              <a:cubicBezTo>
                <a:pt x="385490" y="886370"/>
                <a:pt x="385649" y="875552"/>
                <a:pt x="390525" y="866775"/>
              </a:cubicBezTo>
              <a:cubicBezTo>
                <a:pt x="401644" y="846761"/>
                <a:pt x="415925" y="828675"/>
                <a:pt x="428625" y="809625"/>
              </a:cubicBezTo>
              <a:cubicBezTo>
                <a:pt x="490559" y="716724"/>
                <a:pt x="393548" y="861095"/>
                <a:pt x="476250" y="742950"/>
              </a:cubicBezTo>
              <a:cubicBezTo>
                <a:pt x="490017" y="723282"/>
                <a:pt x="523590" y="668968"/>
                <a:pt x="542925" y="647700"/>
              </a:cubicBezTo>
              <a:cubicBezTo>
                <a:pt x="564068" y="624443"/>
                <a:pt x="587375" y="603250"/>
                <a:pt x="609600" y="581025"/>
              </a:cubicBezTo>
              <a:cubicBezTo>
                <a:pt x="649756" y="540869"/>
                <a:pt x="604725" y="559350"/>
                <a:pt x="657225" y="514350"/>
              </a:cubicBezTo>
              <a:cubicBezTo>
                <a:pt x="668006" y="505109"/>
                <a:pt x="682625" y="501650"/>
                <a:pt x="695325" y="495300"/>
              </a:cubicBezTo>
              <a:cubicBezTo>
                <a:pt x="712064" y="445082"/>
                <a:pt x="693787" y="485716"/>
                <a:pt x="733425" y="438150"/>
              </a:cubicBezTo>
              <a:cubicBezTo>
                <a:pt x="773113" y="390525"/>
                <a:pt x="728663" y="425450"/>
                <a:pt x="781050" y="390525"/>
              </a:cubicBezTo>
              <a:cubicBezTo>
                <a:pt x="784225" y="381000"/>
                <a:pt x="785006" y="370304"/>
                <a:pt x="790575" y="361950"/>
              </a:cubicBezTo>
              <a:cubicBezTo>
                <a:pt x="811311" y="330845"/>
                <a:pt x="830841" y="331209"/>
                <a:pt x="857250" y="304800"/>
              </a:cubicBezTo>
              <a:cubicBezTo>
                <a:pt x="865345" y="296705"/>
                <a:pt x="867685" y="283763"/>
                <a:pt x="876300" y="276225"/>
              </a:cubicBezTo>
              <a:cubicBezTo>
                <a:pt x="916610" y="240954"/>
                <a:pt x="922778" y="241682"/>
                <a:pt x="962025" y="228600"/>
              </a:cubicBezTo>
              <a:cubicBezTo>
                <a:pt x="982807" y="166255"/>
                <a:pt x="953943" y="227445"/>
                <a:pt x="1000125" y="190500"/>
              </a:cubicBezTo>
              <a:cubicBezTo>
                <a:pt x="1009064" y="183349"/>
                <a:pt x="1010236" y="169076"/>
                <a:pt x="1019175" y="161925"/>
              </a:cubicBezTo>
              <a:cubicBezTo>
                <a:pt x="1027015" y="155653"/>
                <a:pt x="1038522" y="156355"/>
                <a:pt x="1047750" y="152400"/>
              </a:cubicBezTo>
              <a:cubicBezTo>
                <a:pt x="1060801" y="146807"/>
                <a:pt x="1073522" y="140395"/>
                <a:pt x="1085850" y="133350"/>
              </a:cubicBezTo>
              <a:cubicBezTo>
                <a:pt x="1108298" y="120523"/>
                <a:pt x="1132082" y="100327"/>
                <a:pt x="1152525" y="85725"/>
              </a:cubicBezTo>
              <a:cubicBezTo>
                <a:pt x="1161840" y="79071"/>
                <a:pt x="1170639" y="71324"/>
                <a:pt x="1181100" y="66675"/>
              </a:cubicBezTo>
              <a:cubicBezTo>
                <a:pt x="1199450" y="58520"/>
                <a:pt x="1219200" y="53975"/>
                <a:pt x="1238250" y="47625"/>
              </a:cubicBezTo>
              <a:lnTo>
                <a:pt x="1295400" y="28575"/>
              </a:lnTo>
              <a:lnTo>
                <a:pt x="1323975" y="19050"/>
              </a:lnTo>
              <a:cubicBezTo>
                <a:pt x="1333500" y="15875"/>
                <a:pt x="1342551" y="10434"/>
                <a:pt x="1352550" y="9525"/>
              </a:cubicBezTo>
              <a:lnTo>
                <a:pt x="1457325" y="0"/>
              </a:lnTo>
              <a:lnTo>
                <a:pt x="1819275" y="9525"/>
              </a:lnTo>
              <a:cubicBezTo>
                <a:pt x="2035121" y="19118"/>
                <a:pt x="1802385" y="12555"/>
                <a:pt x="1914525" y="28575"/>
              </a:cubicBezTo>
              <a:cubicBezTo>
                <a:pt x="1949242" y="33535"/>
                <a:pt x="1984375" y="34925"/>
                <a:pt x="2019300" y="38100"/>
              </a:cubicBezTo>
              <a:cubicBezTo>
                <a:pt x="2087813" y="60938"/>
                <a:pt x="2002254" y="33230"/>
                <a:pt x="2085975" y="57150"/>
              </a:cubicBezTo>
              <a:cubicBezTo>
                <a:pt x="2095629" y="59908"/>
                <a:pt x="2104810" y="64240"/>
                <a:pt x="2114550" y="66675"/>
              </a:cubicBezTo>
              <a:cubicBezTo>
                <a:pt x="2134390" y="71635"/>
                <a:pt x="2205702" y="81627"/>
                <a:pt x="2219325" y="95250"/>
              </a:cubicBezTo>
              <a:lnTo>
                <a:pt x="2238375" y="95250"/>
              </a:lnTo>
              <a:close/>
            </a:path>
          </a:pathLst>
        </a:custGeom>
        <a:pattFill prst="diagBrick">
          <a:fgClr>
            <a:srgbClr val="BEF96F"/>
          </a:fgClr>
          <a:bgClr>
            <a:srgbClr val="257945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190500</xdr:colOff>
      <xdr:row>21</xdr:row>
      <xdr:rowOff>47625</xdr:rowOff>
    </xdr:from>
    <xdr:to>
      <xdr:col>5</xdr:col>
      <xdr:colOff>116097</xdr:colOff>
      <xdr:row>31</xdr:row>
      <xdr:rowOff>62028</xdr:rowOff>
    </xdr:to>
    <xdr:sp macro="" textlink="">
      <xdr:nvSpPr>
        <xdr:cNvPr id="10" name="Полилиния 9"/>
        <xdr:cNvSpPr/>
      </xdr:nvSpPr>
      <xdr:spPr>
        <a:xfrm>
          <a:off x="1409700" y="4048125"/>
          <a:ext cx="1754397" cy="1919403"/>
        </a:xfrm>
        <a:custGeom>
          <a:avLst/>
          <a:gdLst>
            <a:gd name="connsiteX0" fmla="*/ 305807 w 1754397"/>
            <a:gd name="connsiteY0" fmla="*/ 1758827 h 1919403"/>
            <a:gd name="connsiteX1" fmla="*/ 1007 w 1754397"/>
            <a:gd name="connsiteY1" fmla="*/ 72902 h 1919403"/>
            <a:gd name="connsiteX2" fmla="*/ 210557 w 1754397"/>
            <a:gd name="connsiteY2" fmla="*/ 339602 h 1919403"/>
            <a:gd name="connsiteX3" fmla="*/ 296282 w 1754397"/>
            <a:gd name="connsiteY3" fmla="*/ 653927 h 1919403"/>
            <a:gd name="connsiteX4" fmla="*/ 420107 w 1754397"/>
            <a:gd name="connsiteY4" fmla="*/ 1044452 h 1919403"/>
            <a:gd name="connsiteX5" fmla="*/ 467732 w 1754397"/>
            <a:gd name="connsiteY5" fmla="*/ 1425452 h 1919403"/>
            <a:gd name="connsiteX6" fmla="*/ 496307 w 1754397"/>
            <a:gd name="connsiteY6" fmla="*/ 1854077 h 1919403"/>
            <a:gd name="connsiteX7" fmla="*/ 515357 w 1754397"/>
            <a:gd name="connsiteY7" fmla="*/ 1454027 h 1919403"/>
            <a:gd name="connsiteX8" fmla="*/ 572507 w 1754397"/>
            <a:gd name="connsiteY8" fmla="*/ 1025402 h 1919403"/>
            <a:gd name="connsiteX9" fmla="*/ 734432 w 1754397"/>
            <a:gd name="connsiteY9" fmla="*/ 1111127 h 1919403"/>
            <a:gd name="connsiteX10" fmla="*/ 877307 w 1754397"/>
            <a:gd name="connsiteY10" fmla="*/ 1263527 h 1919403"/>
            <a:gd name="connsiteX11" fmla="*/ 1086857 w 1754397"/>
            <a:gd name="connsiteY11" fmla="*/ 1425452 h 1919403"/>
            <a:gd name="connsiteX12" fmla="*/ 1258307 w 1754397"/>
            <a:gd name="connsiteY12" fmla="*/ 1577852 h 1919403"/>
            <a:gd name="connsiteX13" fmla="*/ 1572632 w 1754397"/>
            <a:gd name="connsiteY13" fmla="*/ 1806452 h 1919403"/>
            <a:gd name="connsiteX14" fmla="*/ 982082 w 1754397"/>
            <a:gd name="connsiteY14" fmla="*/ 1673102 h 1919403"/>
            <a:gd name="connsiteX15" fmla="*/ 1372607 w 1754397"/>
            <a:gd name="connsiteY15" fmla="*/ 1358777 h 1919403"/>
            <a:gd name="connsiteX16" fmla="*/ 1696457 w 1754397"/>
            <a:gd name="connsiteY16" fmla="*/ 1454027 h 1919403"/>
            <a:gd name="connsiteX17" fmla="*/ 1705982 w 1754397"/>
            <a:gd name="connsiteY17" fmla="*/ 1673102 h 1919403"/>
            <a:gd name="connsiteX18" fmla="*/ 1201157 w 1754397"/>
            <a:gd name="connsiteY18" fmla="*/ 1854077 h 1919403"/>
            <a:gd name="connsiteX19" fmla="*/ 620132 w 1754397"/>
            <a:gd name="connsiteY19" fmla="*/ 1863602 h 1919403"/>
            <a:gd name="connsiteX20" fmla="*/ 305807 w 1754397"/>
            <a:gd name="connsiteY20" fmla="*/ 1758827 h 19194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754397" h="1919403">
              <a:moveTo>
                <a:pt x="305807" y="1758827"/>
              </a:moveTo>
              <a:cubicBezTo>
                <a:pt x="202620" y="1460377"/>
                <a:pt x="16882" y="309439"/>
                <a:pt x="1007" y="72902"/>
              </a:cubicBezTo>
              <a:cubicBezTo>
                <a:pt x="-14868" y="-163635"/>
                <a:pt x="161345" y="242765"/>
                <a:pt x="210557" y="339602"/>
              </a:cubicBezTo>
              <a:cubicBezTo>
                <a:pt x="259769" y="436439"/>
                <a:pt x="261357" y="536452"/>
                <a:pt x="296282" y="653927"/>
              </a:cubicBezTo>
              <a:cubicBezTo>
                <a:pt x="331207" y="771402"/>
                <a:pt x="391532" y="915865"/>
                <a:pt x="420107" y="1044452"/>
              </a:cubicBezTo>
              <a:cubicBezTo>
                <a:pt x="448682" y="1173039"/>
                <a:pt x="455032" y="1290514"/>
                <a:pt x="467732" y="1425452"/>
              </a:cubicBezTo>
              <a:cubicBezTo>
                <a:pt x="480432" y="1560389"/>
                <a:pt x="488370" y="1849315"/>
                <a:pt x="496307" y="1854077"/>
              </a:cubicBezTo>
              <a:cubicBezTo>
                <a:pt x="504245" y="1858840"/>
                <a:pt x="502657" y="1592139"/>
                <a:pt x="515357" y="1454027"/>
              </a:cubicBezTo>
              <a:cubicBezTo>
                <a:pt x="528057" y="1315915"/>
                <a:pt x="535995" y="1082552"/>
                <a:pt x="572507" y="1025402"/>
              </a:cubicBezTo>
              <a:cubicBezTo>
                <a:pt x="609020" y="968252"/>
                <a:pt x="683632" y="1071440"/>
                <a:pt x="734432" y="1111127"/>
              </a:cubicBezTo>
              <a:cubicBezTo>
                <a:pt x="785232" y="1150814"/>
                <a:pt x="818570" y="1211140"/>
                <a:pt x="877307" y="1263527"/>
              </a:cubicBezTo>
              <a:cubicBezTo>
                <a:pt x="936044" y="1315914"/>
                <a:pt x="1023357" y="1373065"/>
                <a:pt x="1086857" y="1425452"/>
              </a:cubicBezTo>
              <a:cubicBezTo>
                <a:pt x="1150357" y="1477839"/>
                <a:pt x="1177345" y="1514352"/>
                <a:pt x="1258307" y="1577852"/>
              </a:cubicBezTo>
              <a:cubicBezTo>
                <a:pt x="1339269" y="1641352"/>
                <a:pt x="1618670" y="1790577"/>
                <a:pt x="1572632" y="1806452"/>
              </a:cubicBezTo>
              <a:cubicBezTo>
                <a:pt x="1526595" y="1822327"/>
                <a:pt x="1015420" y="1747714"/>
                <a:pt x="982082" y="1673102"/>
              </a:cubicBezTo>
              <a:cubicBezTo>
                <a:pt x="948745" y="1598489"/>
                <a:pt x="1253545" y="1395289"/>
                <a:pt x="1372607" y="1358777"/>
              </a:cubicBezTo>
              <a:cubicBezTo>
                <a:pt x="1491669" y="1322265"/>
                <a:pt x="1640895" y="1401640"/>
                <a:pt x="1696457" y="1454027"/>
              </a:cubicBezTo>
              <a:cubicBezTo>
                <a:pt x="1752019" y="1506414"/>
                <a:pt x="1788532" y="1606427"/>
                <a:pt x="1705982" y="1673102"/>
              </a:cubicBezTo>
              <a:cubicBezTo>
                <a:pt x="1623432" y="1739777"/>
                <a:pt x="1382132" y="1822327"/>
                <a:pt x="1201157" y="1854077"/>
              </a:cubicBezTo>
              <a:cubicBezTo>
                <a:pt x="1020182" y="1885827"/>
                <a:pt x="767769" y="1882652"/>
                <a:pt x="620132" y="1863602"/>
              </a:cubicBezTo>
              <a:cubicBezTo>
                <a:pt x="472495" y="1844552"/>
                <a:pt x="408994" y="2057277"/>
                <a:pt x="305807" y="1758827"/>
              </a:cubicBez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25685</xdr:colOff>
      <xdr:row>1</xdr:row>
      <xdr:rowOff>99958</xdr:rowOff>
    </xdr:from>
    <xdr:to>
      <xdr:col>13</xdr:col>
      <xdr:colOff>588624</xdr:colOff>
      <xdr:row>15</xdr:row>
      <xdr:rowOff>146191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36387</xdr:colOff>
      <xdr:row>15</xdr:row>
      <xdr:rowOff>57150</xdr:rowOff>
    </xdr:from>
    <xdr:to>
      <xdr:col>13</xdr:col>
      <xdr:colOff>599326</xdr:colOff>
      <xdr:row>17</xdr:row>
      <xdr:rowOff>42809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139131</xdr:colOff>
      <xdr:row>16</xdr:row>
      <xdr:rowOff>21404</xdr:rowOff>
    </xdr:from>
    <xdr:to>
      <xdr:col>13</xdr:col>
      <xdr:colOff>535114</xdr:colOff>
      <xdr:row>16</xdr:row>
      <xdr:rowOff>845478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88899</xdr:colOff>
      <xdr:row>19</xdr:row>
      <xdr:rowOff>101600</xdr:rowOff>
    </xdr:from>
    <xdr:to>
      <xdr:col>7</xdr:col>
      <xdr:colOff>460374</xdr:colOff>
      <xdr:row>33</xdr:row>
      <xdr:rowOff>188912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533400</xdr:colOff>
      <xdr:row>3</xdr:row>
      <xdr:rowOff>127000</xdr:rowOff>
    </xdr:from>
    <xdr:to>
      <xdr:col>17</xdr:col>
      <xdr:colOff>241300</xdr:colOff>
      <xdr:row>18</xdr:row>
      <xdr:rowOff>76199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190500</xdr:colOff>
      <xdr:row>0</xdr:row>
      <xdr:rowOff>88900</xdr:rowOff>
    </xdr:from>
    <xdr:to>
      <xdr:col>27</xdr:col>
      <xdr:colOff>139700</xdr:colOff>
      <xdr:row>21</xdr:row>
      <xdr:rowOff>63500</xdr:rowOff>
    </xdr:to>
    <xdr:sp macro="" textlink="">
      <xdr:nvSpPr>
        <xdr:cNvPr id="3" name="TextBox 2"/>
        <xdr:cNvSpPr txBox="1"/>
      </xdr:nvSpPr>
      <xdr:spPr>
        <a:xfrm>
          <a:off x="11303000" y="88900"/>
          <a:ext cx="4826000" cy="3975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uk-UA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Лист «амбер кулі».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«Хроніки Амбера» (англ. The Chronicles of Amber) - фентезійна серія з десяти романів знаменитого американського письменника-фантаста Роджера Желязни. Серія ділиться на два томи по п'ять частин в кожному, в першому томі головною дійовою особою є Корвін, у другому - його син Мерлін. В різних перекладах Амбер (англ. Amber - бурштин) називається також «Ембер», «Янтар», «Янтарне королівство» Замок Амбер стоїть на схилі гори. У плані стіни мають форму п'ятикутника. Пояснення просто: це архітектурне подобу амберской корони. Кулі на бастіонах чарівні.Завдяки їм ви ніколи не візьмете замок штурмом.</a:t>
          </a:r>
        </a:p>
        <a:p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 аркуші змоделювати різну поведінку чарівних куль </a:t>
          </a:r>
        </a:p>
        <a:p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Лічильник першої кулі має значення від 0 до 1000, крок зміни 50,. і має шість джерел світла. При зміні значення лічильника з'являються ще шість джерел, які збільшуються відповідно збільшенню значення лічильника</a:t>
          </a:r>
        </a:p>
        <a:p>
          <a:r>
            <a:rPr lang="uk-U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Друга куля змінює свою величину залежно від значення бігунка на смузі прокрутки. Значення змінюються від 10 до 100 з кроком 10. </a:t>
          </a:r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</xdr:row>
      <xdr:rowOff>190500</xdr:rowOff>
    </xdr:from>
    <xdr:ext cx="762000" cy="628650"/>
    <xdr:sp macro="" textlink="">
      <xdr:nvSpPr>
        <xdr:cNvPr id="2" name="AutoShape 36" descr="C:\Users\admin\Desktop\%D0%BE%D1%82%D0%B1%D0%BE%D1%80 2014\Лунный календарь на октябрь 2014 года, фазы луны в октябре._files\moon12z.jpg"/>
        <xdr:cNvSpPr>
          <a:spLocks noChangeAspect="1" noChangeArrowheads="1"/>
        </xdr:cNvSpPr>
      </xdr:nvSpPr>
      <xdr:spPr bwMode="auto">
        <a:xfrm>
          <a:off x="5486400" y="2857500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85725</xdr:rowOff>
    </xdr:from>
    <xdr:ext cx="762000" cy="628650"/>
    <xdr:sp macro="" textlink="">
      <xdr:nvSpPr>
        <xdr:cNvPr id="3" name="AutoShape 42" descr="C:\Users\admin\Desktop\%D0%BE%D1%82%D0%B1%D0%BE%D1%80 2014\Лунный календарь на октябрь 2014 года, фазы луны в октябре._files\moon18z.jpg"/>
        <xdr:cNvSpPr>
          <a:spLocks noChangeAspect="1" noChangeArrowheads="1"/>
        </xdr:cNvSpPr>
      </xdr:nvSpPr>
      <xdr:spPr bwMode="auto">
        <a:xfrm>
          <a:off x="5486400" y="65627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161925</xdr:rowOff>
    </xdr:from>
    <xdr:ext cx="762000" cy="628650"/>
    <xdr:sp macro="" textlink="">
      <xdr:nvSpPr>
        <xdr:cNvPr id="4" name="AutoShape 43" descr="C:\Users\admin\Desktop\%D0%BE%D1%82%D0%B1%D0%BE%D1%80 2014\Лунный календарь на октябрь 2014 года, фазы луны в октябре._files\moon19z.jpg"/>
        <xdr:cNvSpPr>
          <a:spLocks noChangeAspect="1" noChangeArrowheads="1"/>
        </xdr:cNvSpPr>
      </xdr:nvSpPr>
      <xdr:spPr bwMode="auto">
        <a:xfrm>
          <a:off x="5486400" y="72104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47625</xdr:rowOff>
    </xdr:from>
    <xdr:ext cx="762000" cy="628650"/>
    <xdr:sp macro="" textlink="">
      <xdr:nvSpPr>
        <xdr:cNvPr id="5" name="AutoShape 44" descr="C:\Users\admin\Desktop\%D0%BE%D1%82%D0%B1%D0%BE%D1%80 2014\Лунный календарь на октябрь 2014 года, фазы луны в октябре._files\moon20z.jpg"/>
        <xdr:cNvSpPr>
          <a:spLocks noChangeAspect="1" noChangeArrowheads="1"/>
        </xdr:cNvSpPr>
      </xdr:nvSpPr>
      <xdr:spPr bwMode="auto">
        <a:xfrm>
          <a:off x="5486400" y="78581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123825</xdr:rowOff>
    </xdr:from>
    <xdr:ext cx="762000" cy="628650"/>
    <xdr:sp macro="" textlink="">
      <xdr:nvSpPr>
        <xdr:cNvPr id="6" name="AutoShape 45" descr="C:\Users\admin\Desktop\%D0%BE%D1%82%D0%B1%D0%BE%D1%80 2014\Лунный календарь на октябрь 2014 года, фазы луны в октябре._files\moon21z.jpg"/>
        <xdr:cNvSpPr>
          <a:spLocks noChangeAspect="1" noChangeArrowheads="1"/>
        </xdr:cNvSpPr>
      </xdr:nvSpPr>
      <xdr:spPr bwMode="auto">
        <a:xfrm>
          <a:off x="5486400" y="85058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9525</xdr:rowOff>
    </xdr:from>
    <xdr:ext cx="762000" cy="628650"/>
    <xdr:sp macro="" textlink="">
      <xdr:nvSpPr>
        <xdr:cNvPr id="7" name="AutoShape 46" descr="C:\Users\admin\Desktop\%D0%BE%D1%82%D0%B1%D0%BE%D1%80 2014\Лунный календарь на октябрь 2014 года, фазы луны в октябре._files\moon22z.jpg"/>
        <xdr:cNvSpPr>
          <a:spLocks noChangeAspect="1" noChangeArrowheads="1"/>
        </xdr:cNvSpPr>
      </xdr:nvSpPr>
      <xdr:spPr bwMode="auto">
        <a:xfrm>
          <a:off x="5486400" y="91535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85725</xdr:rowOff>
    </xdr:from>
    <xdr:ext cx="762000" cy="628650"/>
    <xdr:sp macro="" textlink="">
      <xdr:nvSpPr>
        <xdr:cNvPr id="8" name="AutoShape 47" descr="C:\Users\admin\Desktop\%D0%BE%D1%82%D0%B1%D0%BE%D1%80 2014\Лунный календарь на октябрь 2014 года, фазы луны в октябре._files\moon23z.jpg"/>
        <xdr:cNvSpPr>
          <a:spLocks noChangeAspect="1" noChangeArrowheads="1"/>
        </xdr:cNvSpPr>
      </xdr:nvSpPr>
      <xdr:spPr bwMode="auto">
        <a:xfrm>
          <a:off x="5486400" y="98012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161925</xdr:rowOff>
    </xdr:from>
    <xdr:ext cx="762000" cy="628650"/>
    <xdr:sp macro="" textlink="">
      <xdr:nvSpPr>
        <xdr:cNvPr id="9" name="AutoShape 48" descr="C:\Users\admin\Desktop\%D0%BE%D1%82%D0%B1%D0%BE%D1%80 2014\Лунный календарь на октябрь 2014 года, фазы луны в октябре._files\moon23z.jpg"/>
        <xdr:cNvSpPr>
          <a:spLocks noChangeAspect="1" noChangeArrowheads="1"/>
        </xdr:cNvSpPr>
      </xdr:nvSpPr>
      <xdr:spPr bwMode="auto">
        <a:xfrm>
          <a:off x="5486400" y="104489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47625</xdr:rowOff>
    </xdr:from>
    <xdr:ext cx="762000" cy="628650"/>
    <xdr:sp macro="" textlink="">
      <xdr:nvSpPr>
        <xdr:cNvPr id="10" name="AutoShape 49" descr="C:\Users\admin\Desktop\%D0%BE%D1%82%D0%B1%D0%BE%D1%80 2014\Лунный календарь на октябрь 2014 года, фазы луны в октябре._files\moon24z.jpg"/>
        <xdr:cNvSpPr>
          <a:spLocks noChangeAspect="1" noChangeArrowheads="1"/>
        </xdr:cNvSpPr>
      </xdr:nvSpPr>
      <xdr:spPr bwMode="auto">
        <a:xfrm>
          <a:off x="5486400" y="110966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123825</xdr:rowOff>
    </xdr:from>
    <xdr:ext cx="762000" cy="628650"/>
    <xdr:sp macro="" textlink="">
      <xdr:nvSpPr>
        <xdr:cNvPr id="11" name="AutoShape 50" descr="C:\Users\admin\Desktop\%D0%BE%D1%82%D0%B1%D0%BE%D1%80 2014\Лунный календарь на октябрь 2014 года, фазы луны в октябре._files\moon25z.jpg"/>
        <xdr:cNvSpPr>
          <a:spLocks noChangeAspect="1" noChangeArrowheads="1"/>
        </xdr:cNvSpPr>
      </xdr:nvSpPr>
      <xdr:spPr bwMode="auto">
        <a:xfrm>
          <a:off x="5486400" y="117443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9525</xdr:rowOff>
    </xdr:from>
    <xdr:ext cx="762000" cy="628650"/>
    <xdr:sp macro="" textlink="">
      <xdr:nvSpPr>
        <xdr:cNvPr id="12" name="AutoShape 51" descr="C:\Users\admin\Desktop\%D0%BE%D1%82%D0%B1%D0%BE%D1%80 2014\Лунный календарь на октябрь 2014 года, фазы луны в октябре._files\moon26z.jpg"/>
        <xdr:cNvSpPr>
          <a:spLocks noChangeAspect="1" noChangeArrowheads="1"/>
        </xdr:cNvSpPr>
      </xdr:nvSpPr>
      <xdr:spPr bwMode="auto">
        <a:xfrm>
          <a:off x="5486400" y="123920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68</xdr:row>
      <xdr:rowOff>85725</xdr:rowOff>
    </xdr:from>
    <xdr:ext cx="762000" cy="628650"/>
    <xdr:sp macro="" textlink="">
      <xdr:nvSpPr>
        <xdr:cNvPr id="13" name="AutoShape 52" descr="C:\Users\admin\Desktop\%D0%BE%D1%82%D0%B1%D0%BE%D1%80 2014\Лунный календарь на октябрь 2014 года, фазы луны в октябре._files\moon27z.jpg"/>
        <xdr:cNvSpPr>
          <a:spLocks noChangeAspect="1" noChangeArrowheads="1"/>
        </xdr:cNvSpPr>
      </xdr:nvSpPr>
      <xdr:spPr bwMode="auto">
        <a:xfrm>
          <a:off x="5486400" y="130397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71</xdr:row>
      <xdr:rowOff>161925</xdr:rowOff>
    </xdr:from>
    <xdr:ext cx="762000" cy="628650"/>
    <xdr:sp macro="" textlink="">
      <xdr:nvSpPr>
        <xdr:cNvPr id="14" name="AutoShape 53" descr="C:\Users\admin\Desktop\%D0%BE%D1%82%D0%B1%D0%BE%D1%80 2014\Лунный календарь на октябрь 2014 года, фазы луны в октябре._files\moon28z.jpg"/>
        <xdr:cNvSpPr>
          <a:spLocks noChangeAspect="1" noChangeArrowheads="1"/>
        </xdr:cNvSpPr>
      </xdr:nvSpPr>
      <xdr:spPr bwMode="auto">
        <a:xfrm>
          <a:off x="5486400" y="136874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75</xdr:row>
      <xdr:rowOff>47625</xdr:rowOff>
    </xdr:from>
    <xdr:ext cx="762000" cy="628650"/>
    <xdr:sp macro="" textlink="">
      <xdr:nvSpPr>
        <xdr:cNvPr id="15" name="AutoShape 54" descr="C:\Users\admin\Desktop\%D0%BE%D1%82%D0%B1%D0%BE%D1%80 2014\Лунный календарь на октябрь 2014 года, фазы луны в октябре._files\moon29z.jpg"/>
        <xdr:cNvSpPr>
          <a:spLocks noChangeAspect="1" noChangeArrowheads="1"/>
        </xdr:cNvSpPr>
      </xdr:nvSpPr>
      <xdr:spPr bwMode="auto">
        <a:xfrm>
          <a:off x="5486400" y="143351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78</xdr:row>
      <xdr:rowOff>123825</xdr:rowOff>
    </xdr:from>
    <xdr:ext cx="762000" cy="628650"/>
    <xdr:sp macro="" textlink="">
      <xdr:nvSpPr>
        <xdr:cNvPr id="16" name="AutoShape 55" descr="C:\Users\admin\Desktop\%D0%BE%D1%82%D0%B1%D0%BE%D1%80 2014\Лунный календарь на октябрь 2014 года, фазы луны в октябре._files\moon2z.jpg"/>
        <xdr:cNvSpPr>
          <a:spLocks noChangeAspect="1" noChangeArrowheads="1"/>
        </xdr:cNvSpPr>
      </xdr:nvSpPr>
      <xdr:spPr bwMode="auto">
        <a:xfrm>
          <a:off x="5486400" y="149828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82</xdr:row>
      <xdr:rowOff>9525</xdr:rowOff>
    </xdr:from>
    <xdr:ext cx="762000" cy="628650"/>
    <xdr:sp macro="" textlink="">
      <xdr:nvSpPr>
        <xdr:cNvPr id="17" name="AutoShape 56" descr="C:\Users\admin\Desktop\%D0%BE%D1%82%D0%B1%D0%BE%D1%80 2014\Лунный календарь на октябрь 2014 года, фазы луны в октябре._files\moon3z.jpg"/>
        <xdr:cNvSpPr>
          <a:spLocks noChangeAspect="1" noChangeArrowheads="1"/>
        </xdr:cNvSpPr>
      </xdr:nvSpPr>
      <xdr:spPr bwMode="auto">
        <a:xfrm>
          <a:off x="5486400" y="156305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85</xdr:row>
      <xdr:rowOff>85725</xdr:rowOff>
    </xdr:from>
    <xdr:ext cx="762000" cy="628650"/>
    <xdr:sp macro="" textlink="">
      <xdr:nvSpPr>
        <xdr:cNvPr id="18" name="AutoShape 57" descr="C:\Users\admin\Desktop\%D0%BE%D1%82%D0%B1%D0%BE%D1%80 2014\Лунный календарь на октябрь 2014 года, фазы луны в октябре._files\moon4z.jpg"/>
        <xdr:cNvSpPr>
          <a:spLocks noChangeAspect="1" noChangeArrowheads="1"/>
        </xdr:cNvSpPr>
      </xdr:nvSpPr>
      <xdr:spPr bwMode="auto">
        <a:xfrm>
          <a:off x="5486400" y="162782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161925</xdr:rowOff>
    </xdr:from>
    <xdr:ext cx="762000" cy="628650"/>
    <xdr:sp macro="" textlink="">
      <xdr:nvSpPr>
        <xdr:cNvPr id="19" name="AutoShape 58" descr="C:\Users\admin\Desktop\%D0%BE%D1%82%D0%B1%D0%BE%D1%80 2014\Лунный календарь на октябрь 2014 года, фазы луны в октябре._files\moon5z.jpg"/>
        <xdr:cNvSpPr>
          <a:spLocks noChangeAspect="1" noChangeArrowheads="1"/>
        </xdr:cNvSpPr>
      </xdr:nvSpPr>
      <xdr:spPr bwMode="auto">
        <a:xfrm>
          <a:off x="5486400" y="169259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47625</xdr:rowOff>
    </xdr:from>
    <xdr:ext cx="762000" cy="628650"/>
    <xdr:sp macro="" textlink="">
      <xdr:nvSpPr>
        <xdr:cNvPr id="20" name="AutoShape 59" descr="C:\Users\admin\Desktop\%D0%BE%D1%82%D0%B1%D0%BE%D1%80 2014\Лунный календарь на октябрь 2014 года, фазы луны в октябре._files\moon6z.jpg"/>
        <xdr:cNvSpPr>
          <a:spLocks noChangeAspect="1" noChangeArrowheads="1"/>
        </xdr:cNvSpPr>
      </xdr:nvSpPr>
      <xdr:spPr bwMode="auto">
        <a:xfrm>
          <a:off x="5486400" y="175736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123825</xdr:rowOff>
    </xdr:from>
    <xdr:ext cx="762000" cy="628650"/>
    <xdr:sp macro="" textlink="">
      <xdr:nvSpPr>
        <xdr:cNvPr id="21" name="AutoShape 60" descr="C:\Users\admin\Desktop\%D0%BE%D1%82%D0%B1%D0%BE%D1%80 2014\Лунный календарь на октябрь 2014 года, фазы луны в октябре._files\moon7z.jpg"/>
        <xdr:cNvSpPr>
          <a:spLocks noChangeAspect="1" noChangeArrowheads="1"/>
        </xdr:cNvSpPr>
      </xdr:nvSpPr>
      <xdr:spPr bwMode="auto">
        <a:xfrm>
          <a:off x="5486400" y="182213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99</xdr:row>
      <xdr:rowOff>9525</xdr:rowOff>
    </xdr:from>
    <xdr:ext cx="762000" cy="628650"/>
    <xdr:sp macro="" textlink="">
      <xdr:nvSpPr>
        <xdr:cNvPr id="22" name="AutoShape 61" descr="C:\Users\admin\Desktop\%D0%BE%D1%82%D0%B1%D0%BE%D1%80 2014\Лунный календарь на октябрь 2014 года, фазы луны в октябре._files\moon8z.jpg"/>
        <xdr:cNvSpPr>
          <a:spLocks noChangeAspect="1" noChangeArrowheads="1"/>
        </xdr:cNvSpPr>
      </xdr:nvSpPr>
      <xdr:spPr bwMode="auto">
        <a:xfrm>
          <a:off x="5486400" y="188690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102</xdr:row>
      <xdr:rowOff>85725</xdr:rowOff>
    </xdr:from>
    <xdr:ext cx="762000" cy="628650"/>
    <xdr:sp macro="" textlink="">
      <xdr:nvSpPr>
        <xdr:cNvPr id="23" name="AutoShape 62" descr="C:\Users\admin\Desktop\%D0%BE%D1%82%D0%B1%D0%BE%D1%80 2014\Лунный календарь на октябрь 2014 года, фазы луны в октябре._files\moon9z.jpg"/>
        <xdr:cNvSpPr>
          <a:spLocks noChangeAspect="1" noChangeArrowheads="1"/>
        </xdr:cNvSpPr>
      </xdr:nvSpPr>
      <xdr:spPr bwMode="auto">
        <a:xfrm>
          <a:off x="5486400" y="19516725"/>
          <a:ext cx="762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38100</xdr:colOff>
      <xdr:row>2</xdr:row>
      <xdr:rowOff>66675</xdr:rowOff>
    </xdr:from>
    <xdr:ext cx="1523810" cy="1247619"/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0" y="85725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3</xdr:row>
      <xdr:rowOff>0</xdr:rowOff>
    </xdr:from>
    <xdr:ext cx="1523810" cy="1247619"/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14975" y="5715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4</xdr:row>
      <xdr:rowOff>0</xdr:rowOff>
    </xdr:from>
    <xdr:ext cx="1523810" cy="1238095"/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86400" y="762000"/>
          <a:ext cx="1523810" cy="1238095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5</xdr:row>
      <xdr:rowOff>0</xdr:rowOff>
    </xdr:from>
    <xdr:ext cx="1523810" cy="1247619"/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9525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</xdr:row>
      <xdr:rowOff>0</xdr:rowOff>
    </xdr:from>
    <xdr:ext cx="1523810" cy="1247619"/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486400" y="11430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7</xdr:row>
      <xdr:rowOff>0</xdr:rowOff>
    </xdr:from>
    <xdr:ext cx="1523810" cy="1247619"/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514975" y="13335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8</xdr:row>
      <xdr:rowOff>0</xdr:rowOff>
    </xdr:from>
    <xdr:ext cx="1523810" cy="1247619"/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514975" y="15240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9</xdr:row>
      <xdr:rowOff>0</xdr:rowOff>
    </xdr:from>
    <xdr:ext cx="1523810" cy="1247619"/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486400" y="17145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10</xdr:row>
      <xdr:rowOff>0</xdr:rowOff>
    </xdr:from>
    <xdr:ext cx="1523810" cy="1257143"/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486400" y="19050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11</xdr:row>
      <xdr:rowOff>0</xdr:rowOff>
    </xdr:from>
    <xdr:ext cx="1523810" cy="1257143"/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486400" y="20955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12</xdr:row>
      <xdr:rowOff>0</xdr:rowOff>
    </xdr:from>
    <xdr:ext cx="1523810" cy="1257143"/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514975" y="22860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38100</xdr:colOff>
      <xdr:row>13</xdr:row>
      <xdr:rowOff>0</xdr:rowOff>
    </xdr:from>
    <xdr:ext cx="1523810" cy="1257143"/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524500" y="24765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14</xdr:row>
      <xdr:rowOff>0</xdr:rowOff>
    </xdr:from>
    <xdr:ext cx="1523810" cy="1257143"/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514975" y="26670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15</xdr:row>
      <xdr:rowOff>0</xdr:rowOff>
    </xdr:from>
    <xdr:ext cx="1523810" cy="1247619"/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486400" y="28575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16</xdr:row>
      <xdr:rowOff>0</xdr:rowOff>
    </xdr:from>
    <xdr:ext cx="1523810" cy="1257143"/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486400" y="30480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17</xdr:row>
      <xdr:rowOff>0</xdr:rowOff>
    </xdr:from>
    <xdr:ext cx="1523810" cy="1257143"/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6400" y="32385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18</xdr:row>
      <xdr:rowOff>0</xdr:rowOff>
    </xdr:from>
    <xdr:ext cx="1523810" cy="1257143"/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514975" y="34290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19</xdr:row>
      <xdr:rowOff>0</xdr:rowOff>
    </xdr:from>
    <xdr:ext cx="1523810" cy="1247619"/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514975" y="36195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19050</xdr:colOff>
      <xdr:row>20</xdr:row>
      <xdr:rowOff>0</xdr:rowOff>
    </xdr:from>
    <xdr:ext cx="1523810" cy="1238095"/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505450" y="3810000"/>
          <a:ext cx="1523810" cy="1238095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21</xdr:row>
      <xdr:rowOff>0</xdr:rowOff>
    </xdr:from>
    <xdr:ext cx="1523810" cy="1247619"/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486400" y="40005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22</xdr:row>
      <xdr:rowOff>0</xdr:rowOff>
    </xdr:from>
    <xdr:ext cx="1523810" cy="1238095"/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5486400" y="4191000"/>
          <a:ext cx="1523810" cy="1238095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23</xdr:row>
      <xdr:rowOff>0</xdr:rowOff>
    </xdr:from>
    <xdr:ext cx="1523810" cy="1257143"/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5486400" y="43815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19050</xdr:colOff>
      <xdr:row>24</xdr:row>
      <xdr:rowOff>0</xdr:rowOff>
    </xdr:from>
    <xdr:ext cx="1523810" cy="1238095"/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5505450" y="4572000"/>
          <a:ext cx="1523810" cy="1238095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25</xdr:row>
      <xdr:rowOff>0</xdr:rowOff>
    </xdr:from>
    <xdr:ext cx="1523810" cy="1266667"/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5514975" y="4762500"/>
          <a:ext cx="1523810" cy="1266667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26</xdr:row>
      <xdr:rowOff>0</xdr:rowOff>
    </xdr:from>
    <xdr:ext cx="1523810" cy="1257143"/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5514975" y="49530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27</xdr:row>
      <xdr:rowOff>0</xdr:rowOff>
    </xdr:from>
    <xdr:ext cx="1523810" cy="1257143"/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5514975" y="5143500"/>
          <a:ext cx="1523810" cy="1257143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28</xdr:row>
      <xdr:rowOff>0</xdr:rowOff>
    </xdr:from>
    <xdr:ext cx="1523810" cy="1238095"/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5486400" y="5334000"/>
          <a:ext cx="1523810" cy="1238095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29</xdr:row>
      <xdr:rowOff>0</xdr:rowOff>
    </xdr:from>
    <xdr:ext cx="1523810" cy="1247619"/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5486400" y="55245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30</xdr:row>
      <xdr:rowOff>0</xdr:rowOff>
    </xdr:from>
    <xdr:ext cx="1523810" cy="1247619"/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5486400" y="57150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31</xdr:row>
      <xdr:rowOff>0</xdr:rowOff>
    </xdr:from>
    <xdr:ext cx="1523810" cy="1247619"/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14975" y="5905500"/>
          <a:ext cx="1523810" cy="1247619"/>
        </a:xfrm>
        <a:prstGeom prst="rect">
          <a:avLst/>
        </a:prstGeom>
      </xdr:spPr>
    </xdr:pic>
    <xdr:clientData/>
  </xdr:oneCellAnchor>
  <xdr:oneCellAnchor>
    <xdr:from>
      <xdr:col>9</xdr:col>
      <xdr:colOff>28575</xdr:colOff>
      <xdr:row>32</xdr:row>
      <xdr:rowOff>0</xdr:rowOff>
    </xdr:from>
    <xdr:ext cx="1523810" cy="1247619"/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14975" y="6096000"/>
          <a:ext cx="1523810" cy="124761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171450</xdr:rowOff>
    </xdr:from>
    <xdr:to>
      <xdr:col>16</xdr:col>
      <xdr:colOff>457200</xdr:colOff>
      <xdr:row>7</xdr:row>
      <xdr:rowOff>66675</xdr:rowOff>
    </xdr:to>
    <xdr:sp macro="" textlink="">
      <xdr:nvSpPr>
        <xdr:cNvPr id="5" name="TextBox 4"/>
        <xdr:cNvSpPr txBox="1"/>
      </xdr:nvSpPr>
      <xdr:spPr>
        <a:xfrm>
          <a:off x="1171575" y="361950"/>
          <a:ext cx="90392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Информационная панель,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dashboard,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определяется как </a:t>
          </a:r>
          <a:r>
            <a:rPr lang="ru-RU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визуальное представление наиболее важной информации, необходимой для достижения определенных целей, полностью умещающейся на одном экране, так что её можно охватить одним взглядом.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Dashboard 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является цифровым аналогом привычной приборной доски и тоже  состоит из "измерительных приборов" и "индикаторов". При этом на ней иллюстрируется, конечно же, не скорость движения, а экономические показатели и тренды деятельности компании.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Типичный дизайн 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dashboard 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может выглядеть таким образом:</a:t>
          </a:r>
        </a:p>
        <a:p>
          <a:endParaRPr lang="ru-RU" sz="1100"/>
        </a:p>
      </xdr:txBody>
    </xdr:sp>
    <xdr:clientData/>
  </xdr:twoCellAnchor>
  <xdr:twoCellAnchor editAs="oneCell">
    <xdr:from>
      <xdr:col>2</xdr:col>
      <xdr:colOff>0</xdr:colOff>
      <xdr:row>8</xdr:row>
      <xdr:rowOff>0</xdr:rowOff>
    </xdr:from>
    <xdr:to>
      <xdr:col>7</xdr:col>
      <xdr:colOff>0</xdr:colOff>
      <xdr:row>18</xdr:row>
      <xdr:rowOff>9525</xdr:rowOff>
    </xdr:to>
    <xdr:pic>
      <xdr:nvPicPr>
        <xdr:cNvPr id="6" name="Рисунок 5" descr="http://2.bp.blogspot.com/_Gw6QgCX2Jrs/TJB67hr1MFI/AAAAAAAAAAM/YDq3JW06I0A/s320/dash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24000"/>
          <a:ext cx="3048000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17</xdr:col>
      <xdr:colOff>114300</xdr:colOff>
      <xdr:row>32</xdr:row>
      <xdr:rowOff>38100</xdr:rowOff>
    </xdr:to>
    <xdr:pic>
      <xdr:nvPicPr>
        <xdr:cNvPr id="7" name="Рисунок 6" descr="http://3.bp.blogspot.com/_Gw6QgCX2Jrs/TJB7AhbyEyI/AAAAAAAAAAU/J6IrF_Ugzss/s1600/dash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86400" y="1714500"/>
          <a:ext cx="4991100" cy="441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485775</xdr:colOff>
      <xdr:row>18</xdr:row>
      <xdr:rowOff>133350</xdr:rowOff>
    </xdr:from>
    <xdr:to>
      <xdr:col>11</xdr:col>
      <xdr:colOff>276225</xdr:colOff>
      <xdr:row>34</xdr:row>
      <xdr:rowOff>9525</xdr:rowOff>
    </xdr:to>
    <xdr:pic>
      <xdr:nvPicPr>
        <xdr:cNvPr id="8" name="Рисунок 7" descr="http://img.rebill.me/images/2014/07/28/dashboardex2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5375" y="3562350"/>
          <a:ext cx="5886450" cy="292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89;&#1090;&#1072;&#1085;&#1100;%20&#1087;&#1086;&#1073;&#1077;&#1076;&#1080;&#1090;&#1077;&#1083;&#1077;&#1084;!/&#1059;&#1082;&#1088;&#1072;&#1080;&#1085;&#1072;-3/&#1082;&#1072;&#1079;&#1082;&#1086;&#1074;&#1080;&#1081;_excel_&#1072;&#1074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чарівна клумба"/>
      <sheetName val="рукавичка"/>
      <sheetName val="навігація"/>
      <sheetName val="чарівне зілля"/>
      <sheetName val="чарівне зілля (2)"/>
      <sheetName val="Лист2"/>
    </sheetNames>
    <sheetDataSet>
      <sheetData sheetId="0">
        <row r="6">
          <cell r="L6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D8">
            <v>7</v>
          </cell>
        </row>
        <row r="10">
          <cell r="D10">
            <v>45</v>
          </cell>
        </row>
        <row r="11">
          <cell r="D11">
            <v>300</v>
          </cell>
        </row>
        <row r="12">
          <cell r="D12">
            <v>180</v>
          </cell>
        </row>
        <row r="13">
          <cell r="D13">
            <v>25</v>
          </cell>
        </row>
        <row r="14">
          <cell r="D14">
            <v>152</v>
          </cell>
        </row>
        <row r="15">
          <cell r="D15">
            <v>75</v>
          </cell>
        </row>
        <row r="16">
          <cell r="D16">
            <v>10</v>
          </cell>
        </row>
        <row r="17">
          <cell r="D17">
            <v>60</v>
          </cell>
        </row>
        <row r="18">
          <cell r="D18">
            <v>64</v>
          </cell>
        </row>
        <row r="19">
          <cell r="D19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hyperlink" Target="&#1087;&#1088;&#1080;&#1084;&#1077;&#1088;&#1099;%20&#1079;&#1072;&#1076;&#1072;&#1095;_.xlsx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hyperlink" Target="&#1087;&#1088;&#1080;&#1084;&#1077;&#1088;&#1099;%20&#1079;&#1072;&#1076;&#1072;&#1095;_.xlsx" TargetMode="Externa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ewmonth.ru/kalendar.php?mounth=10&amp;day=10" TargetMode="External"/><Relationship Id="rId13" Type="http://schemas.openxmlformats.org/officeDocument/2006/relationships/hyperlink" Target="http://www.newmonth.ru/kalendar.php?mounth=10&amp;day=15" TargetMode="External"/><Relationship Id="rId18" Type="http://schemas.openxmlformats.org/officeDocument/2006/relationships/hyperlink" Target="http://www.newmonth.ru/kalendar.php?mounth=10&amp;day=20" TargetMode="External"/><Relationship Id="rId26" Type="http://schemas.openxmlformats.org/officeDocument/2006/relationships/hyperlink" Target="http://www.newmonth.ru/kalendar.php?mounth=10&amp;day=28" TargetMode="External"/><Relationship Id="rId3" Type="http://schemas.openxmlformats.org/officeDocument/2006/relationships/hyperlink" Target="http://www.newmonth.ru/kalendar.php?mounth=10&amp;day=5" TargetMode="External"/><Relationship Id="rId21" Type="http://schemas.openxmlformats.org/officeDocument/2006/relationships/hyperlink" Target="http://www.newmonth.ru/kalendar.php?mounth=10&amp;day=23" TargetMode="External"/><Relationship Id="rId7" Type="http://schemas.openxmlformats.org/officeDocument/2006/relationships/hyperlink" Target="http://www.newmonth.ru/kalendar.php?mounth=10&amp;day=9" TargetMode="External"/><Relationship Id="rId12" Type="http://schemas.openxmlformats.org/officeDocument/2006/relationships/hyperlink" Target="http://www.newmonth.ru/kalendar.php?mounth=10&amp;day=14" TargetMode="External"/><Relationship Id="rId17" Type="http://schemas.openxmlformats.org/officeDocument/2006/relationships/hyperlink" Target="http://www.newmonth.ru/kalendar.php?mounth=10&amp;day=19" TargetMode="External"/><Relationship Id="rId25" Type="http://schemas.openxmlformats.org/officeDocument/2006/relationships/hyperlink" Target="http://www.newmonth.ru/kalendar.php?mounth=10&amp;day=27" TargetMode="External"/><Relationship Id="rId2" Type="http://schemas.openxmlformats.org/officeDocument/2006/relationships/hyperlink" Target="http://www.newmonth.ru/kalendar.php?mounth=10&amp;day=4" TargetMode="External"/><Relationship Id="rId16" Type="http://schemas.openxmlformats.org/officeDocument/2006/relationships/hyperlink" Target="http://www.newmonth.ru/kalendar.php?mounth=10&amp;day=18" TargetMode="External"/><Relationship Id="rId20" Type="http://schemas.openxmlformats.org/officeDocument/2006/relationships/hyperlink" Target="http://www.newmonth.ru/kalendar.php?mounth=10&amp;day=22" TargetMode="External"/><Relationship Id="rId29" Type="http://schemas.openxmlformats.org/officeDocument/2006/relationships/hyperlink" Target="http://www.newmonth.ru/kalendar.php?mounth=10&amp;day=31" TargetMode="External"/><Relationship Id="rId1" Type="http://schemas.openxmlformats.org/officeDocument/2006/relationships/hyperlink" Target="http://www.newmonth.ru/kalendar.php?mounth=10&amp;day=3" TargetMode="External"/><Relationship Id="rId6" Type="http://schemas.openxmlformats.org/officeDocument/2006/relationships/hyperlink" Target="http://www.newmonth.ru/kalendar.php?mounth=10&amp;day=8" TargetMode="External"/><Relationship Id="rId11" Type="http://schemas.openxmlformats.org/officeDocument/2006/relationships/hyperlink" Target="http://www.newmonth.ru/kalendar.php?mounth=10&amp;day=13" TargetMode="External"/><Relationship Id="rId24" Type="http://schemas.openxmlformats.org/officeDocument/2006/relationships/hyperlink" Target="http://www.newmonth.ru/kalendar.php?mounth=10&amp;day=26" TargetMode="External"/><Relationship Id="rId5" Type="http://schemas.openxmlformats.org/officeDocument/2006/relationships/hyperlink" Target="http://www.newmonth.ru/kalendar.php?mounth=10&amp;day=7" TargetMode="External"/><Relationship Id="rId15" Type="http://schemas.openxmlformats.org/officeDocument/2006/relationships/hyperlink" Target="http://www.newmonth.ru/kalendar.php?mounth=10&amp;day=17" TargetMode="External"/><Relationship Id="rId23" Type="http://schemas.openxmlformats.org/officeDocument/2006/relationships/hyperlink" Target="http://www.newmonth.ru/kalendar.php?mounth=10&amp;day=25" TargetMode="External"/><Relationship Id="rId28" Type="http://schemas.openxmlformats.org/officeDocument/2006/relationships/hyperlink" Target="http://www.newmonth.ru/kalendar.php?mounth=10&amp;day=30" TargetMode="External"/><Relationship Id="rId10" Type="http://schemas.openxmlformats.org/officeDocument/2006/relationships/hyperlink" Target="http://www.newmonth.ru/kalendar.php?mounth=10&amp;day=12" TargetMode="External"/><Relationship Id="rId19" Type="http://schemas.openxmlformats.org/officeDocument/2006/relationships/hyperlink" Target="http://www.newmonth.ru/kalendar.php?mounth=10&amp;day=21" TargetMode="External"/><Relationship Id="rId4" Type="http://schemas.openxmlformats.org/officeDocument/2006/relationships/hyperlink" Target="http://www.newmonth.ru/kalendar.php?mounth=10&amp;day=6" TargetMode="External"/><Relationship Id="rId9" Type="http://schemas.openxmlformats.org/officeDocument/2006/relationships/hyperlink" Target="http://www.newmonth.ru/kalendar.php?mounth=10&amp;day=11" TargetMode="External"/><Relationship Id="rId14" Type="http://schemas.openxmlformats.org/officeDocument/2006/relationships/hyperlink" Target="http://www.newmonth.ru/kalendar.php?mounth=10&amp;day=16" TargetMode="External"/><Relationship Id="rId22" Type="http://schemas.openxmlformats.org/officeDocument/2006/relationships/hyperlink" Target="http://www.newmonth.ru/kalendar.php?mounth=10&amp;day=24" TargetMode="External"/><Relationship Id="rId27" Type="http://schemas.openxmlformats.org/officeDocument/2006/relationships/hyperlink" Target="http://www.newmonth.ru/kalendar.php?mounth=10&amp;day=29" TargetMode="External"/><Relationship Id="rId30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C000"/>
  </sheetPr>
  <dimension ref="A2:AG46"/>
  <sheetViews>
    <sheetView topLeftCell="A13" workbookViewId="0">
      <selection activeCell="D17" sqref="D17"/>
    </sheetView>
  </sheetViews>
  <sheetFormatPr defaultRowHeight="15"/>
  <cols>
    <col min="2" max="2" width="3.28515625" customWidth="1"/>
    <col min="3" max="10" width="3" customWidth="1"/>
    <col min="11" max="33" width="3" bestFit="1" customWidth="1"/>
  </cols>
  <sheetData>
    <row r="2" spans="1:33">
      <c r="A2" t="s">
        <v>0</v>
      </c>
    </row>
    <row r="14" spans="1:33">
      <c r="A14">
        <v>16</v>
      </c>
    </row>
    <row r="15" spans="1:33" ht="12.95" customHeight="1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L15">
        <v>11</v>
      </c>
      <c r="M15">
        <v>12</v>
      </c>
      <c r="N15">
        <v>13</v>
      </c>
      <c r="O15">
        <v>14</v>
      </c>
      <c r="P15">
        <v>15</v>
      </c>
      <c r="Q15">
        <v>16</v>
      </c>
      <c r="R15">
        <v>17</v>
      </c>
      <c r="S15">
        <v>18</v>
      </c>
      <c r="T15">
        <v>19</v>
      </c>
      <c r="U15">
        <v>20</v>
      </c>
      <c r="V15">
        <v>21</v>
      </c>
      <c r="W15">
        <v>22</v>
      </c>
      <c r="X15">
        <v>23</v>
      </c>
      <c r="Y15">
        <v>24</v>
      </c>
      <c r="Z15">
        <v>25</v>
      </c>
      <c r="AA15">
        <v>26</v>
      </c>
      <c r="AB15">
        <v>27</v>
      </c>
      <c r="AC15">
        <v>28</v>
      </c>
      <c r="AD15">
        <v>29</v>
      </c>
      <c r="AE15">
        <v>30</v>
      </c>
      <c r="AF15">
        <v>31</v>
      </c>
      <c r="AG15">
        <v>32</v>
      </c>
    </row>
    <row r="16" spans="1:33" ht="11.25" customHeight="1">
      <c r="B16">
        <v>2</v>
      </c>
      <c r="C16" s="1">
        <f t="shared" ref="C16:L25" si="0">IF(MOD($B16*C$15,KK)&gt;INT(KK/2),MOD(KK-MOD($B16*C$15,KK),3),MOD(MOD($B16*C$15,KK),3))</f>
        <v>1</v>
      </c>
      <c r="D16" s="1">
        <f t="shared" si="0"/>
        <v>0</v>
      </c>
      <c r="E16" s="1">
        <f t="shared" si="0"/>
        <v>2</v>
      </c>
      <c r="F16" s="1">
        <f t="shared" si="0"/>
        <v>0</v>
      </c>
      <c r="G16" s="1">
        <f t="shared" si="0"/>
        <v>1</v>
      </c>
      <c r="H16" s="1">
        <f t="shared" si="0"/>
        <v>2</v>
      </c>
      <c r="I16" s="1">
        <f t="shared" si="0"/>
        <v>0</v>
      </c>
      <c r="J16" s="1">
        <f t="shared" si="0"/>
        <v>2</v>
      </c>
      <c r="K16" s="1">
        <f t="shared" si="0"/>
        <v>1</v>
      </c>
      <c r="L16" s="1">
        <f t="shared" si="0"/>
        <v>0</v>
      </c>
      <c r="M16" s="1">
        <f t="shared" ref="M16:V25" si="1">IF(MOD($B16*M$15,KK)&gt;INT(KK/2),MOD(KK-MOD($B16*M$15,KK),3),MOD(MOD($B16*M$15,KK),3))</f>
        <v>2</v>
      </c>
      <c r="N16" s="1">
        <f t="shared" si="1"/>
        <v>0</v>
      </c>
      <c r="O16" s="1">
        <f t="shared" si="1"/>
        <v>1</v>
      </c>
      <c r="P16" s="1">
        <f t="shared" si="1"/>
        <v>2</v>
      </c>
      <c r="Q16" s="1">
        <f t="shared" si="1"/>
        <v>0</v>
      </c>
      <c r="R16" s="1">
        <f t="shared" si="1"/>
        <v>2</v>
      </c>
      <c r="S16" s="1">
        <f t="shared" si="1"/>
        <v>1</v>
      </c>
      <c r="T16" s="1">
        <f t="shared" si="1"/>
        <v>0</v>
      </c>
      <c r="U16" s="1">
        <f t="shared" si="1"/>
        <v>2</v>
      </c>
      <c r="V16" s="1">
        <f t="shared" si="1"/>
        <v>0</v>
      </c>
      <c r="W16" s="1">
        <f t="shared" ref="W16:AG25" si="2">IF(MOD($B16*W$15,KK)&gt;INT(KK/2),MOD(KK-MOD($B16*W$15,KK),3),MOD(MOD($B16*W$15,KK),3))</f>
        <v>1</v>
      </c>
      <c r="X16" s="1">
        <f t="shared" si="2"/>
        <v>2</v>
      </c>
      <c r="Y16" s="1">
        <f t="shared" si="2"/>
        <v>0</v>
      </c>
      <c r="Z16" s="1">
        <f t="shared" si="2"/>
        <v>2</v>
      </c>
      <c r="AA16" s="1">
        <f t="shared" si="2"/>
        <v>1</v>
      </c>
      <c r="AB16" s="1">
        <f t="shared" si="2"/>
        <v>0</v>
      </c>
      <c r="AC16" s="1">
        <f t="shared" si="2"/>
        <v>2</v>
      </c>
      <c r="AD16" s="1">
        <f t="shared" si="2"/>
        <v>0</v>
      </c>
      <c r="AE16" s="1">
        <f t="shared" si="2"/>
        <v>1</v>
      </c>
      <c r="AF16" s="1">
        <f t="shared" si="2"/>
        <v>2</v>
      </c>
      <c r="AG16" s="1">
        <f t="shared" si="2"/>
        <v>0</v>
      </c>
    </row>
    <row r="17" spans="2:33" ht="13.5" customHeight="1">
      <c r="B17">
        <v>3</v>
      </c>
      <c r="C17" s="1">
        <f t="shared" si="0"/>
        <v>0</v>
      </c>
      <c r="D17" s="1">
        <f t="shared" si="0"/>
        <v>1</v>
      </c>
      <c r="E17" s="1">
        <f t="shared" si="0"/>
        <v>1</v>
      </c>
      <c r="F17" s="1">
        <f t="shared" si="0"/>
        <v>1</v>
      </c>
      <c r="G17" s="1">
        <f t="shared" si="0"/>
        <v>2</v>
      </c>
      <c r="H17" s="1">
        <f t="shared" si="0"/>
        <v>2</v>
      </c>
      <c r="I17" s="1">
        <f t="shared" si="0"/>
        <v>2</v>
      </c>
      <c r="J17" s="1">
        <f t="shared" si="0"/>
        <v>2</v>
      </c>
      <c r="K17" s="1">
        <f t="shared" si="0"/>
        <v>2</v>
      </c>
      <c r="L17" s="1">
        <f t="shared" si="0"/>
        <v>1</v>
      </c>
      <c r="M17" s="1">
        <f t="shared" si="1"/>
        <v>1</v>
      </c>
      <c r="N17" s="1">
        <f t="shared" si="1"/>
        <v>1</v>
      </c>
      <c r="O17" s="1">
        <f t="shared" si="1"/>
        <v>0</v>
      </c>
      <c r="P17" s="1">
        <f t="shared" si="1"/>
        <v>0</v>
      </c>
      <c r="Q17" s="1">
        <f t="shared" si="1"/>
        <v>0</v>
      </c>
      <c r="R17" s="1">
        <f t="shared" si="1"/>
        <v>0</v>
      </c>
      <c r="S17" s="1">
        <f t="shared" si="1"/>
        <v>0</v>
      </c>
      <c r="T17" s="1">
        <f t="shared" si="1"/>
        <v>1</v>
      </c>
      <c r="U17" s="1">
        <f t="shared" si="1"/>
        <v>1</v>
      </c>
      <c r="V17" s="1">
        <f t="shared" si="1"/>
        <v>1</v>
      </c>
      <c r="W17" s="1">
        <f t="shared" si="2"/>
        <v>2</v>
      </c>
      <c r="X17" s="1">
        <f t="shared" si="2"/>
        <v>2</v>
      </c>
      <c r="Y17" s="1">
        <f t="shared" si="2"/>
        <v>2</v>
      </c>
      <c r="Z17" s="1">
        <f t="shared" si="2"/>
        <v>2</v>
      </c>
      <c r="AA17" s="1">
        <f t="shared" si="2"/>
        <v>2</v>
      </c>
      <c r="AB17" s="1">
        <f t="shared" si="2"/>
        <v>1</v>
      </c>
      <c r="AC17" s="1">
        <f t="shared" si="2"/>
        <v>1</v>
      </c>
      <c r="AD17" s="1">
        <f t="shared" si="2"/>
        <v>1</v>
      </c>
      <c r="AE17" s="1">
        <f t="shared" si="2"/>
        <v>0</v>
      </c>
      <c r="AF17" s="1">
        <f t="shared" si="2"/>
        <v>0</v>
      </c>
      <c r="AG17" s="1">
        <f t="shared" si="2"/>
        <v>0</v>
      </c>
    </row>
    <row r="18" spans="2:33" ht="12.75" customHeight="1">
      <c r="B18">
        <v>4</v>
      </c>
      <c r="C18" s="1">
        <f t="shared" si="0"/>
        <v>2</v>
      </c>
      <c r="D18" s="1">
        <f t="shared" si="0"/>
        <v>1</v>
      </c>
      <c r="E18" s="1">
        <f t="shared" si="0"/>
        <v>0</v>
      </c>
      <c r="F18" s="1">
        <f t="shared" si="0"/>
        <v>1</v>
      </c>
      <c r="G18" s="1">
        <f t="shared" si="0"/>
        <v>2</v>
      </c>
      <c r="H18" s="1">
        <f t="shared" si="0"/>
        <v>1</v>
      </c>
      <c r="I18" s="1">
        <f t="shared" si="0"/>
        <v>0</v>
      </c>
      <c r="J18" s="1">
        <f t="shared" si="0"/>
        <v>1</v>
      </c>
      <c r="K18" s="1">
        <f t="shared" si="0"/>
        <v>2</v>
      </c>
      <c r="L18" s="1">
        <f t="shared" si="0"/>
        <v>1</v>
      </c>
      <c r="M18" s="1">
        <f t="shared" si="1"/>
        <v>0</v>
      </c>
      <c r="N18" s="1">
        <f t="shared" si="1"/>
        <v>1</v>
      </c>
      <c r="O18" s="1">
        <f t="shared" si="1"/>
        <v>2</v>
      </c>
      <c r="P18" s="1">
        <f t="shared" si="1"/>
        <v>1</v>
      </c>
      <c r="Q18" s="1">
        <f t="shared" si="1"/>
        <v>0</v>
      </c>
      <c r="R18" s="1">
        <f t="shared" si="1"/>
        <v>1</v>
      </c>
      <c r="S18" s="1">
        <f t="shared" si="1"/>
        <v>2</v>
      </c>
      <c r="T18" s="1">
        <f t="shared" si="1"/>
        <v>1</v>
      </c>
      <c r="U18" s="1">
        <f t="shared" si="1"/>
        <v>0</v>
      </c>
      <c r="V18" s="1">
        <f t="shared" si="1"/>
        <v>1</v>
      </c>
      <c r="W18" s="1">
        <f t="shared" si="2"/>
        <v>2</v>
      </c>
      <c r="X18" s="1">
        <f t="shared" si="2"/>
        <v>1</v>
      </c>
      <c r="Y18" s="1">
        <f t="shared" si="2"/>
        <v>0</v>
      </c>
      <c r="Z18" s="1">
        <f t="shared" si="2"/>
        <v>1</v>
      </c>
      <c r="AA18" s="1">
        <f t="shared" si="2"/>
        <v>2</v>
      </c>
      <c r="AB18" s="1">
        <f t="shared" si="2"/>
        <v>1</v>
      </c>
      <c r="AC18" s="1">
        <f t="shared" si="2"/>
        <v>0</v>
      </c>
      <c r="AD18" s="1">
        <f t="shared" si="2"/>
        <v>1</v>
      </c>
      <c r="AE18" s="1">
        <f t="shared" si="2"/>
        <v>2</v>
      </c>
      <c r="AF18" s="1">
        <f t="shared" si="2"/>
        <v>1</v>
      </c>
      <c r="AG18" s="1">
        <f t="shared" si="2"/>
        <v>0</v>
      </c>
    </row>
    <row r="19" spans="2:33" ht="11.25" customHeight="1">
      <c r="B19">
        <v>5</v>
      </c>
      <c r="C19" s="1">
        <f t="shared" si="0"/>
        <v>0</v>
      </c>
      <c r="D19" s="1">
        <f t="shared" si="0"/>
        <v>1</v>
      </c>
      <c r="E19" s="1">
        <f t="shared" si="0"/>
        <v>1</v>
      </c>
      <c r="F19" s="1">
        <f t="shared" si="0"/>
        <v>1</v>
      </c>
      <c r="G19" s="1">
        <f t="shared" si="0"/>
        <v>2</v>
      </c>
      <c r="H19" s="1">
        <f t="shared" si="0"/>
        <v>0</v>
      </c>
      <c r="I19" s="1">
        <f t="shared" si="0"/>
        <v>2</v>
      </c>
      <c r="J19" s="1">
        <f t="shared" si="0"/>
        <v>0</v>
      </c>
      <c r="K19" s="1">
        <f t="shared" si="0"/>
        <v>2</v>
      </c>
      <c r="L19" s="1">
        <f t="shared" si="0"/>
        <v>1</v>
      </c>
      <c r="M19" s="1">
        <f t="shared" si="1"/>
        <v>1</v>
      </c>
      <c r="N19" s="1">
        <f t="shared" si="1"/>
        <v>1</v>
      </c>
      <c r="O19" s="1">
        <f t="shared" si="1"/>
        <v>0</v>
      </c>
      <c r="P19" s="1">
        <f t="shared" si="1"/>
        <v>2</v>
      </c>
      <c r="Q19" s="1">
        <f t="shared" si="1"/>
        <v>0</v>
      </c>
      <c r="R19" s="1">
        <f t="shared" si="1"/>
        <v>2</v>
      </c>
      <c r="S19" s="1">
        <f t="shared" si="1"/>
        <v>0</v>
      </c>
      <c r="T19" s="1">
        <f t="shared" si="1"/>
        <v>1</v>
      </c>
      <c r="U19" s="1">
        <f t="shared" si="1"/>
        <v>1</v>
      </c>
      <c r="V19" s="1">
        <f t="shared" si="1"/>
        <v>1</v>
      </c>
      <c r="W19" s="1">
        <f t="shared" si="2"/>
        <v>2</v>
      </c>
      <c r="X19" s="1">
        <f t="shared" si="2"/>
        <v>0</v>
      </c>
      <c r="Y19" s="1">
        <f t="shared" si="2"/>
        <v>2</v>
      </c>
      <c r="Z19" s="1">
        <f t="shared" si="2"/>
        <v>0</v>
      </c>
      <c r="AA19" s="1">
        <f t="shared" si="2"/>
        <v>2</v>
      </c>
      <c r="AB19" s="1">
        <f t="shared" si="2"/>
        <v>1</v>
      </c>
      <c r="AC19" s="1">
        <f t="shared" si="2"/>
        <v>1</v>
      </c>
      <c r="AD19" s="1">
        <f t="shared" si="2"/>
        <v>1</v>
      </c>
      <c r="AE19" s="1">
        <f t="shared" si="2"/>
        <v>0</v>
      </c>
      <c r="AF19" s="1">
        <f t="shared" si="2"/>
        <v>2</v>
      </c>
      <c r="AG19" s="1">
        <f t="shared" si="2"/>
        <v>0</v>
      </c>
    </row>
    <row r="20" spans="2:33" ht="13.5" customHeight="1">
      <c r="B20">
        <v>6</v>
      </c>
      <c r="C20" s="1">
        <f t="shared" si="0"/>
        <v>1</v>
      </c>
      <c r="D20" s="1">
        <f t="shared" si="0"/>
        <v>2</v>
      </c>
      <c r="E20" s="1">
        <f t="shared" si="0"/>
        <v>2</v>
      </c>
      <c r="F20" s="1">
        <f t="shared" si="0"/>
        <v>2</v>
      </c>
      <c r="G20" s="1">
        <f t="shared" si="0"/>
        <v>1</v>
      </c>
      <c r="H20" s="1">
        <f t="shared" si="0"/>
        <v>0</v>
      </c>
      <c r="I20" s="1">
        <f t="shared" si="0"/>
        <v>0</v>
      </c>
      <c r="J20" s="1">
        <f t="shared" si="0"/>
        <v>0</v>
      </c>
      <c r="K20" s="1">
        <f t="shared" si="0"/>
        <v>1</v>
      </c>
      <c r="L20" s="1">
        <f t="shared" si="0"/>
        <v>2</v>
      </c>
      <c r="M20" s="1">
        <f t="shared" si="1"/>
        <v>2</v>
      </c>
      <c r="N20" s="1">
        <f t="shared" si="1"/>
        <v>2</v>
      </c>
      <c r="O20" s="1">
        <f t="shared" si="1"/>
        <v>1</v>
      </c>
      <c r="P20" s="1">
        <f t="shared" si="1"/>
        <v>0</v>
      </c>
      <c r="Q20" s="1">
        <f t="shared" si="1"/>
        <v>0</v>
      </c>
      <c r="R20" s="1">
        <f t="shared" si="1"/>
        <v>0</v>
      </c>
      <c r="S20" s="1">
        <f t="shared" si="1"/>
        <v>1</v>
      </c>
      <c r="T20" s="1">
        <f t="shared" si="1"/>
        <v>2</v>
      </c>
      <c r="U20" s="1">
        <f t="shared" si="1"/>
        <v>2</v>
      </c>
      <c r="V20" s="1">
        <f t="shared" si="1"/>
        <v>2</v>
      </c>
      <c r="W20" s="1">
        <f t="shared" si="2"/>
        <v>1</v>
      </c>
      <c r="X20" s="1">
        <f t="shared" si="2"/>
        <v>0</v>
      </c>
      <c r="Y20" s="1">
        <f t="shared" si="2"/>
        <v>0</v>
      </c>
      <c r="Z20" s="1">
        <f t="shared" si="2"/>
        <v>0</v>
      </c>
      <c r="AA20" s="1">
        <f t="shared" si="2"/>
        <v>1</v>
      </c>
      <c r="AB20" s="1">
        <f t="shared" si="2"/>
        <v>2</v>
      </c>
      <c r="AC20" s="1">
        <f t="shared" si="2"/>
        <v>2</v>
      </c>
      <c r="AD20" s="1">
        <f t="shared" si="2"/>
        <v>2</v>
      </c>
      <c r="AE20" s="1">
        <f t="shared" si="2"/>
        <v>1</v>
      </c>
      <c r="AF20" s="1">
        <f t="shared" si="2"/>
        <v>0</v>
      </c>
      <c r="AG20" s="1">
        <f t="shared" si="2"/>
        <v>0</v>
      </c>
    </row>
    <row r="21" spans="2:33" ht="15" customHeight="1">
      <c r="B21">
        <v>7</v>
      </c>
      <c r="C21" s="1">
        <f t="shared" si="0"/>
        <v>2</v>
      </c>
      <c r="D21" s="1">
        <f t="shared" si="0"/>
        <v>2</v>
      </c>
      <c r="E21" s="1">
        <f t="shared" si="0"/>
        <v>1</v>
      </c>
      <c r="F21" s="1">
        <f t="shared" si="0"/>
        <v>0</v>
      </c>
      <c r="G21" s="1">
        <f t="shared" si="0"/>
        <v>0</v>
      </c>
      <c r="H21" s="1">
        <f t="shared" si="0"/>
        <v>1</v>
      </c>
      <c r="I21" s="1">
        <f t="shared" si="0"/>
        <v>2</v>
      </c>
      <c r="J21" s="1">
        <f t="shared" si="0"/>
        <v>1</v>
      </c>
      <c r="K21" s="1">
        <f t="shared" si="0"/>
        <v>0</v>
      </c>
      <c r="L21" s="1">
        <f t="shared" si="0"/>
        <v>0</v>
      </c>
      <c r="M21" s="1">
        <f t="shared" si="1"/>
        <v>1</v>
      </c>
      <c r="N21" s="1">
        <f t="shared" si="1"/>
        <v>2</v>
      </c>
      <c r="O21" s="1">
        <f t="shared" si="1"/>
        <v>2</v>
      </c>
      <c r="P21" s="1">
        <f t="shared" si="1"/>
        <v>1</v>
      </c>
      <c r="Q21" s="1">
        <f t="shared" si="1"/>
        <v>0</v>
      </c>
      <c r="R21" s="1">
        <f t="shared" si="1"/>
        <v>1</v>
      </c>
      <c r="S21" s="1">
        <f t="shared" si="1"/>
        <v>2</v>
      </c>
      <c r="T21" s="1">
        <f t="shared" si="1"/>
        <v>2</v>
      </c>
      <c r="U21" s="1">
        <f t="shared" si="1"/>
        <v>1</v>
      </c>
      <c r="V21" s="1">
        <f t="shared" si="1"/>
        <v>0</v>
      </c>
      <c r="W21" s="1">
        <f t="shared" si="2"/>
        <v>0</v>
      </c>
      <c r="X21" s="1">
        <f t="shared" si="2"/>
        <v>1</v>
      </c>
      <c r="Y21" s="1">
        <f t="shared" si="2"/>
        <v>2</v>
      </c>
      <c r="Z21" s="1">
        <f t="shared" si="2"/>
        <v>1</v>
      </c>
      <c r="AA21" s="1">
        <f t="shared" si="2"/>
        <v>0</v>
      </c>
      <c r="AB21" s="1">
        <f t="shared" si="2"/>
        <v>0</v>
      </c>
      <c r="AC21" s="1">
        <f t="shared" si="2"/>
        <v>1</v>
      </c>
      <c r="AD21" s="1">
        <f t="shared" si="2"/>
        <v>2</v>
      </c>
      <c r="AE21" s="1">
        <f t="shared" si="2"/>
        <v>2</v>
      </c>
      <c r="AF21" s="1">
        <f t="shared" si="2"/>
        <v>1</v>
      </c>
      <c r="AG21" s="1">
        <f t="shared" si="2"/>
        <v>0</v>
      </c>
    </row>
    <row r="22" spans="2:33">
      <c r="B22">
        <v>8</v>
      </c>
      <c r="C22" s="1">
        <f t="shared" si="0"/>
        <v>0</v>
      </c>
      <c r="D22" s="1">
        <f t="shared" si="0"/>
        <v>2</v>
      </c>
      <c r="E22" s="1">
        <f t="shared" si="0"/>
        <v>0</v>
      </c>
      <c r="F22" s="1">
        <f t="shared" si="0"/>
        <v>2</v>
      </c>
      <c r="G22" s="1">
        <f t="shared" si="0"/>
        <v>0</v>
      </c>
      <c r="H22" s="1">
        <f t="shared" si="0"/>
        <v>2</v>
      </c>
      <c r="I22" s="1">
        <f t="shared" si="0"/>
        <v>0</v>
      </c>
      <c r="J22" s="1">
        <f t="shared" si="0"/>
        <v>2</v>
      </c>
      <c r="K22" s="1">
        <f t="shared" si="0"/>
        <v>0</v>
      </c>
      <c r="L22" s="1">
        <f t="shared" si="0"/>
        <v>2</v>
      </c>
      <c r="M22" s="1">
        <f t="shared" si="1"/>
        <v>0</v>
      </c>
      <c r="N22" s="1">
        <f t="shared" si="1"/>
        <v>2</v>
      </c>
      <c r="O22" s="1">
        <f t="shared" si="1"/>
        <v>0</v>
      </c>
      <c r="P22" s="1">
        <f t="shared" si="1"/>
        <v>2</v>
      </c>
      <c r="Q22" s="1">
        <f t="shared" si="1"/>
        <v>0</v>
      </c>
      <c r="R22" s="1">
        <f t="shared" si="1"/>
        <v>2</v>
      </c>
      <c r="S22" s="1">
        <f t="shared" si="1"/>
        <v>0</v>
      </c>
      <c r="T22" s="1">
        <f t="shared" si="1"/>
        <v>2</v>
      </c>
      <c r="U22" s="1">
        <f t="shared" si="1"/>
        <v>0</v>
      </c>
      <c r="V22" s="1">
        <f t="shared" si="1"/>
        <v>2</v>
      </c>
      <c r="W22" s="1">
        <f t="shared" si="2"/>
        <v>0</v>
      </c>
      <c r="X22" s="1">
        <f t="shared" si="2"/>
        <v>2</v>
      </c>
      <c r="Y22" s="1">
        <f t="shared" si="2"/>
        <v>0</v>
      </c>
      <c r="Z22" s="1">
        <f t="shared" si="2"/>
        <v>2</v>
      </c>
      <c r="AA22" s="1">
        <f t="shared" si="2"/>
        <v>0</v>
      </c>
      <c r="AB22" s="1">
        <f t="shared" si="2"/>
        <v>2</v>
      </c>
      <c r="AC22" s="1">
        <f t="shared" si="2"/>
        <v>0</v>
      </c>
      <c r="AD22" s="1">
        <f t="shared" si="2"/>
        <v>2</v>
      </c>
      <c r="AE22" s="1">
        <f t="shared" si="2"/>
        <v>0</v>
      </c>
      <c r="AF22" s="1">
        <f t="shared" si="2"/>
        <v>2</v>
      </c>
      <c r="AG22" s="1">
        <f t="shared" si="2"/>
        <v>0</v>
      </c>
    </row>
    <row r="23" spans="2:33" ht="12.75" customHeight="1">
      <c r="B23">
        <v>9</v>
      </c>
      <c r="C23" s="1">
        <f t="shared" si="0"/>
        <v>2</v>
      </c>
      <c r="D23" s="1">
        <f t="shared" si="0"/>
        <v>2</v>
      </c>
      <c r="E23" s="1">
        <f t="shared" si="0"/>
        <v>1</v>
      </c>
      <c r="F23" s="1">
        <f t="shared" si="0"/>
        <v>0</v>
      </c>
      <c r="G23" s="1">
        <f t="shared" si="0"/>
        <v>0</v>
      </c>
      <c r="H23" s="1">
        <f t="shared" si="0"/>
        <v>1</v>
      </c>
      <c r="I23" s="1">
        <f t="shared" si="0"/>
        <v>2</v>
      </c>
      <c r="J23" s="1">
        <f t="shared" si="0"/>
        <v>1</v>
      </c>
      <c r="K23" s="1">
        <f t="shared" si="0"/>
        <v>0</v>
      </c>
      <c r="L23" s="1">
        <f t="shared" si="0"/>
        <v>0</v>
      </c>
      <c r="M23" s="1">
        <f t="shared" si="1"/>
        <v>1</v>
      </c>
      <c r="N23" s="1">
        <f t="shared" si="1"/>
        <v>2</v>
      </c>
      <c r="O23" s="1">
        <f t="shared" si="1"/>
        <v>2</v>
      </c>
      <c r="P23" s="1">
        <f t="shared" si="1"/>
        <v>1</v>
      </c>
      <c r="Q23" s="1">
        <f t="shared" si="1"/>
        <v>0</v>
      </c>
      <c r="R23" s="1">
        <f t="shared" si="1"/>
        <v>1</v>
      </c>
      <c r="S23" s="1">
        <f t="shared" si="1"/>
        <v>2</v>
      </c>
      <c r="T23" s="1">
        <f t="shared" si="1"/>
        <v>2</v>
      </c>
      <c r="U23" s="1">
        <f t="shared" si="1"/>
        <v>1</v>
      </c>
      <c r="V23" s="1">
        <f t="shared" si="1"/>
        <v>0</v>
      </c>
      <c r="W23" s="1">
        <f t="shared" si="2"/>
        <v>0</v>
      </c>
      <c r="X23" s="1">
        <f t="shared" si="2"/>
        <v>1</v>
      </c>
      <c r="Y23" s="1">
        <f t="shared" si="2"/>
        <v>2</v>
      </c>
      <c r="Z23" s="1">
        <f t="shared" si="2"/>
        <v>1</v>
      </c>
      <c r="AA23" s="1">
        <f t="shared" si="2"/>
        <v>0</v>
      </c>
      <c r="AB23" s="1">
        <f t="shared" si="2"/>
        <v>0</v>
      </c>
      <c r="AC23" s="1">
        <f t="shared" si="2"/>
        <v>1</v>
      </c>
      <c r="AD23" s="1">
        <f t="shared" si="2"/>
        <v>2</v>
      </c>
      <c r="AE23" s="1">
        <f t="shared" si="2"/>
        <v>2</v>
      </c>
      <c r="AF23" s="1">
        <f t="shared" si="2"/>
        <v>1</v>
      </c>
      <c r="AG23" s="1">
        <f t="shared" si="2"/>
        <v>0</v>
      </c>
    </row>
    <row r="24" spans="2:33" ht="13.5" customHeight="1">
      <c r="B24">
        <v>10</v>
      </c>
      <c r="C24" s="1">
        <f t="shared" si="0"/>
        <v>1</v>
      </c>
      <c r="D24" s="1">
        <f t="shared" si="0"/>
        <v>2</v>
      </c>
      <c r="E24" s="1">
        <f t="shared" si="0"/>
        <v>2</v>
      </c>
      <c r="F24" s="1">
        <f t="shared" si="0"/>
        <v>2</v>
      </c>
      <c r="G24" s="1">
        <f t="shared" si="0"/>
        <v>1</v>
      </c>
      <c r="H24" s="1">
        <f t="shared" si="0"/>
        <v>0</v>
      </c>
      <c r="I24" s="1">
        <f t="shared" si="0"/>
        <v>0</v>
      </c>
      <c r="J24" s="1">
        <f t="shared" si="0"/>
        <v>0</v>
      </c>
      <c r="K24" s="1">
        <f t="shared" si="0"/>
        <v>1</v>
      </c>
      <c r="L24" s="1">
        <f t="shared" si="0"/>
        <v>2</v>
      </c>
      <c r="M24" s="1">
        <f t="shared" si="1"/>
        <v>2</v>
      </c>
      <c r="N24" s="1">
        <f t="shared" si="1"/>
        <v>2</v>
      </c>
      <c r="O24" s="1">
        <f t="shared" si="1"/>
        <v>1</v>
      </c>
      <c r="P24" s="1">
        <f t="shared" si="1"/>
        <v>0</v>
      </c>
      <c r="Q24" s="1">
        <f t="shared" si="1"/>
        <v>0</v>
      </c>
      <c r="R24" s="1">
        <f t="shared" si="1"/>
        <v>0</v>
      </c>
      <c r="S24" s="1">
        <f t="shared" si="1"/>
        <v>1</v>
      </c>
      <c r="T24" s="1">
        <f t="shared" si="1"/>
        <v>2</v>
      </c>
      <c r="U24" s="1">
        <f t="shared" si="1"/>
        <v>2</v>
      </c>
      <c r="V24" s="1">
        <f t="shared" si="1"/>
        <v>2</v>
      </c>
      <c r="W24" s="1">
        <f t="shared" si="2"/>
        <v>1</v>
      </c>
      <c r="X24" s="1">
        <f t="shared" si="2"/>
        <v>0</v>
      </c>
      <c r="Y24" s="1">
        <f t="shared" si="2"/>
        <v>0</v>
      </c>
      <c r="Z24" s="1">
        <f t="shared" si="2"/>
        <v>0</v>
      </c>
      <c r="AA24" s="1">
        <f t="shared" si="2"/>
        <v>1</v>
      </c>
      <c r="AB24" s="1">
        <f t="shared" si="2"/>
        <v>2</v>
      </c>
      <c r="AC24" s="1">
        <f t="shared" si="2"/>
        <v>2</v>
      </c>
      <c r="AD24" s="1">
        <f t="shared" si="2"/>
        <v>2</v>
      </c>
      <c r="AE24" s="1">
        <f t="shared" si="2"/>
        <v>1</v>
      </c>
      <c r="AF24" s="1">
        <f t="shared" si="2"/>
        <v>0</v>
      </c>
      <c r="AG24" s="1">
        <f t="shared" si="2"/>
        <v>0</v>
      </c>
    </row>
    <row r="25" spans="2:33">
      <c r="B25">
        <v>11</v>
      </c>
      <c r="C25" s="1">
        <f t="shared" si="0"/>
        <v>0</v>
      </c>
      <c r="D25" s="1">
        <f t="shared" si="0"/>
        <v>1</v>
      </c>
      <c r="E25" s="1">
        <f t="shared" si="0"/>
        <v>1</v>
      </c>
      <c r="F25" s="1">
        <f t="shared" si="0"/>
        <v>1</v>
      </c>
      <c r="G25" s="1">
        <f t="shared" si="0"/>
        <v>2</v>
      </c>
      <c r="H25" s="1">
        <f t="shared" si="0"/>
        <v>0</v>
      </c>
      <c r="I25" s="1">
        <f t="shared" si="0"/>
        <v>2</v>
      </c>
      <c r="J25" s="1">
        <f t="shared" si="0"/>
        <v>0</v>
      </c>
      <c r="K25" s="1">
        <f t="shared" si="0"/>
        <v>2</v>
      </c>
      <c r="L25" s="1">
        <f t="shared" si="0"/>
        <v>1</v>
      </c>
      <c r="M25" s="1">
        <f t="shared" si="1"/>
        <v>1</v>
      </c>
      <c r="N25" s="1">
        <f t="shared" si="1"/>
        <v>1</v>
      </c>
      <c r="O25" s="1">
        <f t="shared" si="1"/>
        <v>0</v>
      </c>
      <c r="P25" s="1">
        <f t="shared" si="1"/>
        <v>2</v>
      </c>
      <c r="Q25" s="1">
        <f t="shared" si="1"/>
        <v>0</v>
      </c>
      <c r="R25" s="1">
        <f t="shared" si="1"/>
        <v>2</v>
      </c>
      <c r="S25" s="1">
        <f t="shared" si="1"/>
        <v>0</v>
      </c>
      <c r="T25" s="1">
        <f t="shared" si="1"/>
        <v>1</v>
      </c>
      <c r="U25" s="1">
        <f t="shared" si="1"/>
        <v>1</v>
      </c>
      <c r="V25" s="1">
        <f t="shared" si="1"/>
        <v>1</v>
      </c>
      <c r="W25" s="1">
        <f t="shared" si="2"/>
        <v>2</v>
      </c>
      <c r="X25" s="1">
        <f t="shared" si="2"/>
        <v>0</v>
      </c>
      <c r="Y25" s="1">
        <f t="shared" si="2"/>
        <v>2</v>
      </c>
      <c r="Z25" s="1">
        <f t="shared" si="2"/>
        <v>0</v>
      </c>
      <c r="AA25" s="1">
        <f t="shared" si="2"/>
        <v>2</v>
      </c>
      <c r="AB25" s="1">
        <f t="shared" si="2"/>
        <v>1</v>
      </c>
      <c r="AC25" s="1">
        <f t="shared" si="2"/>
        <v>1</v>
      </c>
      <c r="AD25" s="1">
        <f t="shared" si="2"/>
        <v>1</v>
      </c>
      <c r="AE25" s="1">
        <f t="shared" si="2"/>
        <v>0</v>
      </c>
      <c r="AF25" s="1">
        <f t="shared" si="2"/>
        <v>2</v>
      </c>
      <c r="AG25" s="1">
        <f t="shared" si="2"/>
        <v>0</v>
      </c>
    </row>
    <row r="26" spans="2:33">
      <c r="B26">
        <v>12</v>
      </c>
      <c r="C26" s="1">
        <f t="shared" ref="C26:L35" si="3">IF(MOD($B26*C$15,KK)&gt;INT(KK/2),MOD(KK-MOD($B26*C$15,KK),3),MOD(MOD($B26*C$15,KK),3))</f>
        <v>2</v>
      </c>
      <c r="D26" s="1">
        <f t="shared" si="3"/>
        <v>1</v>
      </c>
      <c r="E26" s="1">
        <f t="shared" si="3"/>
        <v>0</v>
      </c>
      <c r="F26" s="1">
        <f t="shared" si="3"/>
        <v>1</v>
      </c>
      <c r="G26" s="1">
        <f t="shared" si="3"/>
        <v>2</v>
      </c>
      <c r="H26" s="1">
        <f t="shared" si="3"/>
        <v>1</v>
      </c>
      <c r="I26" s="1">
        <f t="shared" si="3"/>
        <v>0</v>
      </c>
      <c r="J26" s="1">
        <f t="shared" si="3"/>
        <v>1</v>
      </c>
      <c r="K26" s="1">
        <f t="shared" si="3"/>
        <v>2</v>
      </c>
      <c r="L26" s="1">
        <f t="shared" si="3"/>
        <v>1</v>
      </c>
      <c r="M26" s="1">
        <f t="shared" ref="M26:V35" si="4">IF(MOD($B26*M$15,KK)&gt;INT(KK/2),MOD(KK-MOD($B26*M$15,KK),3),MOD(MOD($B26*M$15,KK),3))</f>
        <v>0</v>
      </c>
      <c r="N26" s="1">
        <f t="shared" si="4"/>
        <v>1</v>
      </c>
      <c r="O26" s="1">
        <f t="shared" si="4"/>
        <v>2</v>
      </c>
      <c r="P26" s="1">
        <f t="shared" si="4"/>
        <v>1</v>
      </c>
      <c r="Q26" s="1">
        <f t="shared" si="4"/>
        <v>0</v>
      </c>
      <c r="R26" s="1">
        <f t="shared" si="4"/>
        <v>1</v>
      </c>
      <c r="S26" s="1">
        <f t="shared" si="4"/>
        <v>2</v>
      </c>
      <c r="T26" s="1">
        <f t="shared" si="4"/>
        <v>1</v>
      </c>
      <c r="U26" s="1">
        <f t="shared" si="4"/>
        <v>0</v>
      </c>
      <c r="V26" s="1">
        <f t="shared" si="4"/>
        <v>1</v>
      </c>
      <c r="W26" s="1">
        <f t="shared" ref="W26:AG35" si="5">IF(MOD($B26*W$15,KK)&gt;INT(KK/2),MOD(KK-MOD($B26*W$15,KK),3),MOD(MOD($B26*W$15,KK),3))</f>
        <v>2</v>
      </c>
      <c r="X26" s="1">
        <f t="shared" si="5"/>
        <v>1</v>
      </c>
      <c r="Y26" s="1">
        <f t="shared" si="5"/>
        <v>0</v>
      </c>
      <c r="Z26" s="1">
        <f t="shared" si="5"/>
        <v>1</v>
      </c>
      <c r="AA26" s="1">
        <f t="shared" si="5"/>
        <v>2</v>
      </c>
      <c r="AB26" s="1">
        <f t="shared" si="5"/>
        <v>1</v>
      </c>
      <c r="AC26" s="1">
        <f t="shared" si="5"/>
        <v>0</v>
      </c>
      <c r="AD26" s="1">
        <f t="shared" si="5"/>
        <v>1</v>
      </c>
      <c r="AE26" s="1">
        <f t="shared" si="5"/>
        <v>2</v>
      </c>
      <c r="AF26" s="1">
        <f t="shared" si="5"/>
        <v>1</v>
      </c>
      <c r="AG26" s="1">
        <f t="shared" si="5"/>
        <v>0</v>
      </c>
    </row>
    <row r="27" spans="2:33">
      <c r="B27">
        <v>13</v>
      </c>
      <c r="C27" s="1">
        <f t="shared" si="3"/>
        <v>0</v>
      </c>
      <c r="D27" s="1">
        <f t="shared" si="3"/>
        <v>1</v>
      </c>
      <c r="E27" s="1">
        <f t="shared" si="3"/>
        <v>1</v>
      </c>
      <c r="F27" s="1">
        <f t="shared" si="3"/>
        <v>1</v>
      </c>
      <c r="G27" s="1">
        <f t="shared" si="3"/>
        <v>2</v>
      </c>
      <c r="H27" s="1">
        <f t="shared" si="3"/>
        <v>2</v>
      </c>
      <c r="I27" s="1">
        <f t="shared" si="3"/>
        <v>2</v>
      </c>
      <c r="J27" s="1">
        <f t="shared" si="3"/>
        <v>2</v>
      </c>
      <c r="K27" s="1">
        <f t="shared" si="3"/>
        <v>2</v>
      </c>
      <c r="L27" s="1">
        <f t="shared" si="3"/>
        <v>1</v>
      </c>
      <c r="M27" s="1">
        <f t="shared" si="4"/>
        <v>1</v>
      </c>
      <c r="N27" s="1">
        <f t="shared" si="4"/>
        <v>1</v>
      </c>
      <c r="O27" s="1">
        <f t="shared" si="4"/>
        <v>0</v>
      </c>
      <c r="P27" s="1">
        <f t="shared" si="4"/>
        <v>0</v>
      </c>
      <c r="Q27" s="1">
        <f t="shared" si="4"/>
        <v>0</v>
      </c>
      <c r="R27" s="1">
        <f t="shared" si="4"/>
        <v>0</v>
      </c>
      <c r="S27" s="1">
        <f t="shared" si="4"/>
        <v>0</v>
      </c>
      <c r="T27" s="1">
        <f t="shared" si="4"/>
        <v>1</v>
      </c>
      <c r="U27" s="1">
        <f t="shared" si="4"/>
        <v>1</v>
      </c>
      <c r="V27" s="1">
        <f t="shared" si="4"/>
        <v>1</v>
      </c>
      <c r="W27" s="1">
        <f t="shared" si="5"/>
        <v>2</v>
      </c>
      <c r="X27" s="1">
        <f t="shared" si="5"/>
        <v>2</v>
      </c>
      <c r="Y27" s="1">
        <f t="shared" si="5"/>
        <v>2</v>
      </c>
      <c r="Z27" s="1">
        <f t="shared" si="5"/>
        <v>2</v>
      </c>
      <c r="AA27" s="1">
        <f t="shared" si="5"/>
        <v>2</v>
      </c>
      <c r="AB27" s="1">
        <f t="shared" si="5"/>
        <v>1</v>
      </c>
      <c r="AC27" s="1">
        <f t="shared" si="5"/>
        <v>1</v>
      </c>
      <c r="AD27" s="1">
        <f t="shared" si="5"/>
        <v>1</v>
      </c>
      <c r="AE27" s="1">
        <f t="shared" si="5"/>
        <v>0</v>
      </c>
      <c r="AF27" s="1">
        <f t="shared" si="5"/>
        <v>0</v>
      </c>
      <c r="AG27" s="1">
        <f t="shared" si="5"/>
        <v>0</v>
      </c>
    </row>
    <row r="28" spans="2:33">
      <c r="B28">
        <v>14</v>
      </c>
      <c r="C28" s="1">
        <f t="shared" si="3"/>
        <v>1</v>
      </c>
      <c r="D28" s="1">
        <f t="shared" si="3"/>
        <v>0</v>
      </c>
      <c r="E28" s="1">
        <f t="shared" si="3"/>
        <v>2</v>
      </c>
      <c r="F28" s="1">
        <f t="shared" si="3"/>
        <v>0</v>
      </c>
      <c r="G28" s="1">
        <f t="shared" si="3"/>
        <v>1</v>
      </c>
      <c r="H28" s="1">
        <f t="shared" si="3"/>
        <v>2</v>
      </c>
      <c r="I28" s="1">
        <f t="shared" si="3"/>
        <v>0</v>
      </c>
      <c r="J28" s="1">
        <f t="shared" si="3"/>
        <v>2</v>
      </c>
      <c r="K28" s="1">
        <f t="shared" si="3"/>
        <v>1</v>
      </c>
      <c r="L28" s="1">
        <f t="shared" si="3"/>
        <v>0</v>
      </c>
      <c r="M28" s="1">
        <f t="shared" si="4"/>
        <v>2</v>
      </c>
      <c r="N28" s="1">
        <f t="shared" si="4"/>
        <v>0</v>
      </c>
      <c r="O28" s="1">
        <f t="shared" si="4"/>
        <v>1</v>
      </c>
      <c r="P28" s="1">
        <f t="shared" si="4"/>
        <v>2</v>
      </c>
      <c r="Q28" s="1">
        <f t="shared" si="4"/>
        <v>0</v>
      </c>
      <c r="R28" s="1">
        <f t="shared" si="4"/>
        <v>2</v>
      </c>
      <c r="S28" s="1">
        <f t="shared" si="4"/>
        <v>1</v>
      </c>
      <c r="T28" s="1">
        <f t="shared" si="4"/>
        <v>0</v>
      </c>
      <c r="U28" s="1">
        <f t="shared" si="4"/>
        <v>2</v>
      </c>
      <c r="V28" s="1">
        <f t="shared" si="4"/>
        <v>0</v>
      </c>
      <c r="W28" s="1">
        <f t="shared" si="5"/>
        <v>1</v>
      </c>
      <c r="X28" s="1">
        <f t="shared" si="5"/>
        <v>2</v>
      </c>
      <c r="Y28" s="1">
        <f t="shared" si="5"/>
        <v>0</v>
      </c>
      <c r="Z28" s="1">
        <f t="shared" si="5"/>
        <v>2</v>
      </c>
      <c r="AA28" s="1">
        <f t="shared" si="5"/>
        <v>1</v>
      </c>
      <c r="AB28" s="1">
        <f t="shared" si="5"/>
        <v>0</v>
      </c>
      <c r="AC28" s="1">
        <f t="shared" si="5"/>
        <v>2</v>
      </c>
      <c r="AD28" s="1">
        <f t="shared" si="5"/>
        <v>0</v>
      </c>
      <c r="AE28" s="1">
        <f t="shared" si="5"/>
        <v>1</v>
      </c>
      <c r="AF28" s="1">
        <f t="shared" si="5"/>
        <v>2</v>
      </c>
      <c r="AG28" s="1">
        <f t="shared" si="5"/>
        <v>0</v>
      </c>
    </row>
    <row r="29" spans="2:33">
      <c r="B29">
        <v>15</v>
      </c>
      <c r="C29" s="1">
        <f t="shared" si="3"/>
        <v>2</v>
      </c>
      <c r="D29" s="1">
        <f t="shared" si="3"/>
        <v>0</v>
      </c>
      <c r="E29" s="1">
        <f t="shared" si="3"/>
        <v>1</v>
      </c>
      <c r="F29" s="1">
        <f t="shared" si="3"/>
        <v>2</v>
      </c>
      <c r="G29" s="1">
        <f t="shared" si="3"/>
        <v>0</v>
      </c>
      <c r="H29" s="1">
        <f t="shared" si="3"/>
        <v>1</v>
      </c>
      <c r="I29" s="1">
        <f t="shared" si="3"/>
        <v>2</v>
      </c>
      <c r="J29" s="1">
        <f t="shared" si="3"/>
        <v>1</v>
      </c>
      <c r="K29" s="1">
        <f t="shared" si="3"/>
        <v>0</v>
      </c>
      <c r="L29" s="1">
        <f t="shared" si="3"/>
        <v>2</v>
      </c>
      <c r="M29" s="1">
        <f t="shared" si="4"/>
        <v>1</v>
      </c>
      <c r="N29" s="1">
        <f t="shared" si="4"/>
        <v>0</v>
      </c>
      <c r="O29" s="1">
        <f t="shared" si="4"/>
        <v>2</v>
      </c>
      <c r="P29" s="1">
        <f t="shared" si="4"/>
        <v>1</v>
      </c>
      <c r="Q29" s="1">
        <f t="shared" si="4"/>
        <v>0</v>
      </c>
      <c r="R29" s="1">
        <f t="shared" si="4"/>
        <v>1</v>
      </c>
      <c r="S29" s="1">
        <f t="shared" si="4"/>
        <v>2</v>
      </c>
      <c r="T29" s="1">
        <f t="shared" si="4"/>
        <v>0</v>
      </c>
      <c r="U29" s="1">
        <f t="shared" si="4"/>
        <v>1</v>
      </c>
      <c r="V29" s="1">
        <f t="shared" si="4"/>
        <v>2</v>
      </c>
      <c r="W29" s="1">
        <f t="shared" si="5"/>
        <v>0</v>
      </c>
      <c r="X29" s="1">
        <f t="shared" si="5"/>
        <v>1</v>
      </c>
      <c r="Y29" s="1">
        <f t="shared" si="5"/>
        <v>2</v>
      </c>
      <c r="Z29" s="1">
        <f t="shared" si="5"/>
        <v>1</v>
      </c>
      <c r="AA29" s="1">
        <f t="shared" si="5"/>
        <v>0</v>
      </c>
      <c r="AB29" s="1">
        <f t="shared" si="5"/>
        <v>2</v>
      </c>
      <c r="AC29" s="1">
        <f t="shared" si="5"/>
        <v>1</v>
      </c>
      <c r="AD29" s="1">
        <f t="shared" si="5"/>
        <v>0</v>
      </c>
      <c r="AE29" s="1">
        <f t="shared" si="5"/>
        <v>2</v>
      </c>
      <c r="AF29" s="1">
        <f t="shared" si="5"/>
        <v>1</v>
      </c>
      <c r="AG29" s="1">
        <f t="shared" si="5"/>
        <v>0</v>
      </c>
    </row>
    <row r="30" spans="2:33">
      <c r="B30">
        <v>16</v>
      </c>
      <c r="C30" s="1">
        <f t="shared" si="3"/>
        <v>0</v>
      </c>
      <c r="D30" s="1">
        <f t="shared" si="3"/>
        <v>0</v>
      </c>
      <c r="E30" s="1">
        <f t="shared" si="3"/>
        <v>0</v>
      </c>
      <c r="F30" s="1">
        <f t="shared" si="3"/>
        <v>0</v>
      </c>
      <c r="G30" s="1">
        <f t="shared" si="3"/>
        <v>0</v>
      </c>
      <c r="H30" s="1">
        <f t="shared" si="3"/>
        <v>0</v>
      </c>
      <c r="I30" s="1">
        <f t="shared" si="3"/>
        <v>0</v>
      </c>
      <c r="J30" s="1">
        <f t="shared" si="3"/>
        <v>0</v>
      </c>
      <c r="K30" s="1">
        <f t="shared" si="3"/>
        <v>0</v>
      </c>
      <c r="L30" s="1">
        <f t="shared" si="3"/>
        <v>0</v>
      </c>
      <c r="M30" s="1">
        <f t="shared" si="4"/>
        <v>0</v>
      </c>
      <c r="N30" s="1">
        <f t="shared" si="4"/>
        <v>0</v>
      </c>
      <c r="O30" s="1">
        <f t="shared" si="4"/>
        <v>0</v>
      </c>
      <c r="P30" s="1">
        <f t="shared" si="4"/>
        <v>0</v>
      </c>
      <c r="Q30" s="1">
        <f t="shared" si="4"/>
        <v>0</v>
      </c>
      <c r="R30" s="1">
        <f t="shared" si="4"/>
        <v>0</v>
      </c>
      <c r="S30" s="1">
        <f t="shared" si="4"/>
        <v>0</v>
      </c>
      <c r="T30" s="1">
        <f t="shared" si="4"/>
        <v>0</v>
      </c>
      <c r="U30" s="1">
        <f t="shared" si="4"/>
        <v>0</v>
      </c>
      <c r="V30" s="1">
        <f t="shared" si="4"/>
        <v>0</v>
      </c>
      <c r="W30" s="1">
        <f t="shared" si="5"/>
        <v>0</v>
      </c>
      <c r="X30" s="1">
        <f t="shared" si="5"/>
        <v>0</v>
      </c>
      <c r="Y30" s="1">
        <f t="shared" si="5"/>
        <v>0</v>
      </c>
      <c r="Z30" s="1">
        <f t="shared" si="5"/>
        <v>0</v>
      </c>
      <c r="AA30" s="1">
        <f t="shared" si="5"/>
        <v>0</v>
      </c>
      <c r="AB30" s="1">
        <f t="shared" si="5"/>
        <v>0</v>
      </c>
      <c r="AC30" s="1">
        <f t="shared" si="5"/>
        <v>0</v>
      </c>
      <c r="AD30" s="1">
        <f t="shared" si="5"/>
        <v>0</v>
      </c>
      <c r="AE30" s="1">
        <f t="shared" si="5"/>
        <v>0</v>
      </c>
      <c r="AF30" s="1">
        <f t="shared" si="5"/>
        <v>0</v>
      </c>
      <c r="AG30" s="1">
        <f t="shared" si="5"/>
        <v>0</v>
      </c>
    </row>
    <row r="31" spans="2:33">
      <c r="B31">
        <v>17</v>
      </c>
      <c r="C31" s="1">
        <f t="shared" si="3"/>
        <v>2</v>
      </c>
      <c r="D31" s="1">
        <f t="shared" si="3"/>
        <v>0</v>
      </c>
      <c r="E31" s="1">
        <f t="shared" si="3"/>
        <v>1</v>
      </c>
      <c r="F31" s="1">
        <f t="shared" si="3"/>
        <v>2</v>
      </c>
      <c r="G31" s="1">
        <f t="shared" si="3"/>
        <v>0</v>
      </c>
      <c r="H31" s="1">
        <f t="shared" si="3"/>
        <v>1</v>
      </c>
      <c r="I31" s="1">
        <f t="shared" si="3"/>
        <v>2</v>
      </c>
      <c r="J31" s="1">
        <f t="shared" si="3"/>
        <v>1</v>
      </c>
      <c r="K31" s="1">
        <f t="shared" si="3"/>
        <v>0</v>
      </c>
      <c r="L31" s="1">
        <f t="shared" si="3"/>
        <v>2</v>
      </c>
      <c r="M31" s="1">
        <f t="shared" si="4"/>
        <v>1</v>
      </c>
      <c r="N31" s="1">
        <f t="shared" si="4"/>
        <v>0</v>
      </c>
      <c r="O31" s="1">
        <f t="shared" si="4"/>
        <v>2</v>
      </c>
      <c r="P31" s="1">
        <f t="shared" si="4"/>
        <v>1</v>
      </c>
      <c r="Q31" s="1">
        <f t="shared" si="4"/>
        <v>0</v>
      </c>
      <c r="R31" s="1">
        <f t="shared" si="4"/>
        <v>1</v>
      </c>
      <c r="S31" s="1">
        <f t="shared" si="4"/>
        <v>2</v>
      </c>
      <c r="T31" s="1">
        <f t="shared" si="4"/>
        <v>0</v>
      </c>
      <c r="U31" s="1">
        <f t="shared" si="4"/>
        <v>1</v>
      </c>
      <c r="V31" s="1">
        <f t="shared" si="4"/>
        <v>2</v>
      </c>
      <c r="W31" s="1">
        <f t="shared" si="5"/>
        <v>0</v>
      </c>
      <c r="X31" s="1">
        <f t="shared" si="5"/>
        <v>1</v>
      </c>
      <c r="Y31" s="1">
        <f t="shared" si="5"/>
        <v>2</v>
      </c>
      <c r="Z31" s="1">
        <f t="shared" si="5"/>
        <v>1</v>
      </c>
      <c r="AA31" s="1">
        <f t="shared" si="5"/>
        <v>0</v>
      </c>
      <c r="AB31" s="1">
        <f t="shared" si="5"/>
        <v>2</v>
      </c>
      <c r="AC31" s="1">
        <f t="shared" si="5"/>
        <v>1</v>
      </c>
      <c r="AD31" s="1">
        <f t="shared" si="5"/>
        <v>0</v>
      </c>
      <c r="AE31" s="1">
        <f t="shared" si="5"/>
        <v>2</v>
      </c>
      <c r="AF31" s="1">
        <f t="shared" si="5"/>
        <v>1</v>
      </c>
      <c r="AG31" s="1">
        <f t="shared" si="5"/>
        <v>0</v>
      </c>
    </row>
    <row r="32" spans="2:33">
      <c r="B32">
        <v>18</v>
      </c>
      <c r="C32" s="1">
        <f t="shared" si="3"/>
        <v>1</v>
      </c>
      <c r="D32" s="1">
        <f t="shared" si="3"/>
        <v>0</v>
      </c>
      <c r="E32" s="1">
        <f t="shared" si="3"/>
        <v>2</v>
      </c>
      <c r="F32" s="1">
        <f t="shared" si="3"/>
        <v>0</v>
      </c>
      <c r="G32" s="1">
        <f t="shared" si="3"/>
        <v>1</v>
      </c>
      <c r="H32" s="1">
        <f t="shared" si="3"/>
        <v>2</v>
      </c>
      <c r="I32" s="1">
        <f t="shared" si="3"/>
        <v>0</v>
      </c>
      <c r="J32" s="1">
        <f t="shared" si="3"/>
        <v>2</v>
      </c>
      <c r="K32" s="1">
        <f t="shared" si="3"/>
        <v>1</v>
      </c>
      <c r="L32" s="1">
        <f t="shared" si="3"/>
        <v>0</v>
      </c>
      <c r="M32" s="1">
        <f t="shared" si="4"/>
        <v>2</v>
      </c>
      <c r="N32" s="1">
        <f t="shared" si="4"/>
        <v>0</v>
      </c>
      <c r="O32" s="1">
        <f t="shared" si="4"/>
        <v>1</v>
      </c>
      <c r="P32" s="1">
        <f t="shared" si="4"/>
        <v>2</v>
      </c>
      <c r="Q32" s="1">
        <f t="shared" si="4"/>
        <v>0</v>
      </c>
      <c r="R32" s="1">
        <f t="shared" si="4"/>
        <v>2</v>
      </c>
      <c r="S32" s="1">
        <f t="shared" si="4"/>
        <v>1</v>
      </c>
      <c r="T32" s="1">
        <f t="shared" si="4"/>
        <v>0</v>
      </c>
      <c r="U32" s="1">
        <f t="shared" si="4"/>
        <v>2</v>
      </c>
      <c r="V32" s="1">
        <f t="shared" si="4"/>
        <v>0</v>
      </c>
      <c r="W32" s="1">
        <f t="shared" si="5"/>
        <v>1</v>
      </c>
      <c r="X32" s="1">
        <f t="shared" si="5"/>
        <v>2</v>
      </c>
      <c r="Y32" s="1">
        <f t="shared" si="5"/>
        <v>0</v>
      </c>
      <c r="Z32" s="1">
        <f t="shared" si="5"/>
        <v>2</v>
      </c>
      <c r="AA32" s="1">
        <f t="shared" si="5"/>
        <v>1</v>
      </c>
      <c r="AB32" s="1">
        <f t="shared" si="5"/>
        <v>0</v>
      </c>
      <c r="AC32" s="1">
        <f t="shared" si="5"/>
        <v>2</v>
      </c>
      <c r="AD32" s="1">
        <f t="shared" si="5"/>
        <v>0</v>
      </c>
      <c r="AE32" s="1">
        <f t="shared" si="5"/>
        <v>1</v>
      </c>
      <c r="AF32" s="1">
        <f t="shared" si="5"/>
        <v>2</v>
      </c>
      <c r="AG32" s="1">
        <f t="shared" si="5"/>
        <v>0</v>
      </c>
    </row>
    <row r="33" spans="2:33">
      <c r="B33">
        <v>19</v>
      </c>
      <c r="C33" s="1">
        <f t="shared" si="3"/>
        <v>0</v>
      </c>
      <c r="D33" s="1">
        <f t="shared" si="3"/>
        <v>1</v>
      </c>
      <c r="E33" s="1">
        <f t="shared" si="3"/>
        <v>1</v>
      </c>
      <c r="F33" s="1">
        <f t="shared" si="3"/>
        <v>1</v>
      </c>
      <c r="G33" s="1">
        <f t="shared" si="3"/>
        <v>2</v>
      </c>
      <c r="H33" s="1">
        <f t="shared" si="3"/>
        <v>2</v>
      </c>
      <c r="I33" s="1">
        <f t="shared" si="3"/>
        <v>2</v>
      </c>
      <c r="J33" s="1">
        <f t="shared" si="3"/>
        <v>2</v>
      </c>
      <c r="K33" s="1">
        <f t="shared" si="3"/>
        <v>2</v>
      </c>
      <c r="L33" s="1">
        <f t="shared" si="3"/>
        <v>1</v>
      </c>
      <c r="M33" s="1">
        <f t="shared" si="4"/>
        <v>1</v>
      </c>
      <c r="N33" s="1">
        <f t="shared" si="4"/>
        <v>1</v>
      </c>
      <c r="O33" s="1">
        <f t="shared" si="4"/>
        <v>0</v>
      </c>
      <c r="P33" s="1">
        <f t="shared" si="4"/>
        <v>0</v>
      </c>
      <c r="Q33" s="1">
        <f t="shared" si="4"/>
        <v>0</v>
      </c>
      <c r="R33" s="1">
        <f t="shared" si="4"/>
        <v>0</v>
      </c>
      <c r="S33" s="1">
        <f t="shared" si="4"/>
        <v>0</v>
      </c>
      <c r="T33" s="1">
        <f t="shared" si="4"/>
        <v>1</v>
      </c>
      <c r="U33" s="1">
        <f t="shared" si="4"/>
        <v>1</v>
      </c>
      <c r="V33" s="1">
        <f t="shared" si="4"/>
        <v>1</v>
      </c>
      <c r="W33" s="1">
        <f t="shared" si="5"/>
        <v>2</v>
      </c>
      <c r="X33" s="1">
        <f t="shared" si="5"/>
        <v>2</v>
      </c>
      <c r="Y33" s="1">
        <f t="shared" si="5"/>
        <v>2</v>
      </c>
      <c r="Z33" s="1">
        <f t="shared" si="5"/>
        <v>2</v>
      </c>
      <c r="AA33" s="1">
        <f t="shared" si="5"/>
        <v>2</v>
      </c>
      <c r="AB33" s="1">
        <f t="shared" si="5"/>
        <v>1</v>
      </c>
      <c r="AC33" s="1">
        <f t="shared" si="5"/>
        <v>1</v>
      </c>
      <c r="AD33" s="1">
        <f t="shared" si="5"/>
        <v>1</v>
      </c>
      <c r="AE33" s="1">
        <f t="shared" si="5"/>
        <v>0</v>
      </c>
      <c r="AF33" s="1">
        <f t="shared" si="5"/>
        <v>0</v>
      </c>
      <c r="AG33" s="1">
        <f t="shared" si="5"/>
        <v>0</v>
      </c>
    </row>
    <row r="34" spans="2:33">
      <c r="B34">
        <v>20</v>
      </c>
      <c r="C34" s="1">
        <f t="shared" si="3"/>
        <v>2</v>
      </c>
      <c r="D34" s="1">
        <f t="shared" si="3"/>
        <v>1</v>
      </c>
      <c r="E34" s="1">
        <f t="shared" si="3"/>
        <v>0</v>
      </c>
      <c r="F34" s="1">
        <f t="shared" si="3"/>
        <v>1</v>
      </c>
      <c r="G34" s="1">
        <f t="shared" si="3"/>
        <v>2</v>
      </c>
      <c r="H34" s="1">
        <f t="shared" si="3"/>
        <v>1</v>
      </c>
      <c r="I34" s="1">
        <f t="shared" si="3"/>
        <v>0</v>
      </c>
      <c r="J34" s="1">
        <f t="shared" si="3"/>
        <v>1</v>
      </c>
      <c r="K34" s="1">
        <f t="shared" si="3"/>
        <v>2</v>
      </c>
      <c r="L34" s="1">
        <f t="shared" si="3"/>
        <v>1</v>
      </c>
      <c r="M34" s="1">
        <f t="shared" si="4"/>
        <v>0</v>
      </c>
      <c r="N34" s="1">
        <f t="shared" si="4"/>
        <v>1</v>
      </c>
      <c r="O34" s="1">
        <f t="shared" si="4"/>
        <v>2</v>
      </c>
      <c r="P34" s="1">
        <f t="shared" si="4"/>
        <v>1</v>
      </c>
      <c r="Q34" s="1">
        <f t="shared" si="4"/>
        <v>0</v>
      </c>
      <c r="R34" s="1">
        <f t="shared" si="4"/>
        <v>1</v>
      </c>
      <c r="S34" s="1">
        <f t="shared" si="4"/>
        <v>2</v>
      </c>
      <c r="T34" s="1">
        <f t="shared" si="4"/>
        <v>1</v>
      </c>
      <c r="U34" s="1">
        <f t="shared" si="4"/>
        <v>0</v>
      </c>
      <c r="V34" s="1">
        <f t="shared" si="4"/>
        <v>1</v>
      </c>
      <c r="W34" s="1">
        <f t="shared" si="5"/>
        <v>2</v>
      </c>
      <c r="X34" s="1">
        <f t="shared" si="5"/>
        <v>1</v>
      </c>
      <c r="Y34" s="1">
        <f t="shared" si="5"/>
        <v>0</v>
      </c>
      <c r="Z34" s="1">
        <f t="shared" si="5"/>
        <v>1</v>
      </c>
      <c r="AA34" s="1">
        <f t="shared" si="5"/>
        <v>2</v>
      </c>
      <c r="AB34" s="1">
        <f t="shared" si="5"/>
        <v>1</v>
      </c>
      <c r="AC34" s="1">
        <f t="shared" si="5"/>
        <v>0</v>
      </c>
      <c r="AD34" s="1">
        <f t="shared" si="5"/>
        <v>1</v>
      </c>
      <c r="AE34" s="1">
        <f t="shared" si="5"/>
        <v>2</v>
      </c>
      <c r="AF34" s="1">
        <f t="shared" si="5"/>
        <v>1</v>
      </c>
      <c r="AG34" s="1">
        <f t="shared" si="5"/>
        <v>0</v>
      </c>
    </row>
    <row r="35" spans="2:33">
      <c r="B35">
        <v>21</v>
      </c>
      <c r="C35" s="1">
        <f t="shared" si="3"/>
        <v>0</v>
      </c>
      <c r="D35" s="1">
        <f t="shared" si="3"/>
        <v>1</v>
      </c>
      <c r="E35" s="1">
        <f t="shared" si="3"/>
        <v>1</v>
      </c>
      <c r="F35" s="1">
        <f t="shared" si="3"/>
        <v>1</v>
      </c>
      <c r="G35" s="1">
        <f t="shared" si="3"/>
        <v>2</v>
      </c>
      <c r="H35" s="1">
        <f t="shared" si="3"/>
        <v>0</v>
      </c>
      <c r="I35" s="1">
        <f t="shared" si="3"/>
        <v>2</v>
      </c>
      <c r="J35" s="1">
        <f t="shared" si="3"/>
        <v>0</v>
      </c>
      <c r="K35" s="1">
        <f t="shared" si="3"/>
        <v>2</v>
      </c>
      <c r="L35" s="1">
        <f t="shared" si="3"/>
        <v>1</v>
      </c>
      <c r="M35" s="1">
        <f t="shared" si="4"/>
        <v>1</v>
      </c>
      <c r="N35" s="1">
        <f t="shared" si="4"/>
        <v>1</v>
      </c>
      <c r="O35" s="1">
        <f t="shared" si="4"/>
        <v>0</v>
      </c>
      <c r="P35" s="1">
        <f t="shared" si="4"/>
        <v>2</v>
      </c>
      <c r="Q35" s="1">
        <f t="shared" si="4"/>
        <v>0</v>
      </c>
      <c r="R35" s="1">
        <f t="shared" si="4"/>
        <v>2</v>
      </c>
      <c r="S35" s="1">
        <f t="shared" si="4"/>
        <v>0</v>
      </c>
      <c r="T35" s="1">
        <f t="shared" si="4"/>
        <v>1</v>
      </c>
      <c r="U35" s="1">
        <f t="shared" si="4"/>
        <v>1</v>
      </c>
      <c r="V35" s="1">
        <f t="shared" si="4"/>
        <v>1</v>
      </c>
      <c r="W35" s="1">
        <f t="shared" si="5"/>
        <v>2</v>
      </c>
      <c r="X35" s="1">
        <f t="shared" si="5"/>
        <v>0</v>
      </c>
      <c r="Y35" s="1">
        <f t="shared" si="5"/>
        <v>2</v>
      </c>
      <c r="Z35" s="1">
        <f t="shared" si="5"/>
        <v>0</v>
      </c>
      <c r="AA35" s="1">
        <f t="shared" si="5"/>
        <v>2</v>
      </c>
      <c r="AB35" s="1">
        <f t="shared" si="5"/>
        <v>1</v>
      </c>
      <c r="AC35" s="1">
        <f t="shared" si="5"/>
        <v>1</v>
      </c>
      <c r="AD35" s="1">
        <f t="shared" si="5"/>
        <v>1</v>
      </c>
      <c r="AE35" s="1">
        <f t="shared" si="5"/>
        <v>0</v>
      </c>
      <c r="AF35" s="1">
        <f t="shared" si="5"/>
        <v>2</v>
      </c>
      <c r="AG35" s="1">
        <f t="shared" si="5"/>
        <v>0</v>
      </c>
    </row>
    <row r="36" spans="2:33">
      <c r="B36">
        <v>22</v>
      </c>
      <c r="C36" s="1">
        <f t="shared" ref="C36:L46" si="6">IF(MOD($B36*C$15,KK)&gt;INT(KK/2),MOD(KK-MOD($B36*C$15,KK),3),MOD(MOD($B36*C$15,KK),3))</f>
        <v>1</v>
      </c>
      <c r="D36" s="1">
        <f t="shared" si="6"/>
        <v>2</v>
      </c>
      <c r="E36" s="1">
        <f t="shared" si="6"/>
        <v>2</v>
      </c>
      <c r="F36" s="1">
        <f t="shared" si="6"/>
        <v>2</v>
      </c>
      <c r="G36" s="1">
        <f t="shared" si="6"/>
        <v>1</v>
      </c>
      <c r="H36" s="1">
        <f t="shared" si="6"/>
        <v>0</v>
      </c>
      <c r="I36" s="1">
        <f t="shared" si="6"/>
        <v>0</v>
      </c>
      <c r="J36" s="1">
        <f t="shared" si="6"/>
        <v>0</v>
      </c>
      <c r="K36" s="1">
        <f t="shared" si="6"/>
        <v>1</v>
      </c>
      <c r="L36" s="1">
        <f t="shared" si="6"/>
        <v>2</v>
      </c>
      <c r="M36" s="1">
        <f t="shared" ref="M36:V46" si="7">IF(MOD($B36*M$15,KK)&gt;INT(KK/2),MOD(KK-MOD($B36*M$15,KK),3),MOD(MOD($B36*M$15,KK),3))</f>
        <v>2</v>
      </c>
      <c r="N36" s="1">
        <f t="shared" si="7"/>
        <v>2</v>
      </c>
      <c r="O36" s="1">
        <f t="shared" si="7"/>
        <v>1</v>
      </c>
      <c r="P36" s="1">
        <f t="shared" si="7"/>
        <v>0</v>
      </c>
      <c r="Q36" s="1">
        <f t="shared" si="7"/>
        <v>0</v>
      </c>
      <c r="R36" s="1">
        <f t="shared" si="7"/>
        <v>0</v>
      </c>
      <c r="S36" s="1">
        <f t="shared" si="7"/>
        <v>1</v>
      </c>
      <c r="T36" s="1">
        <f t="shared" si="7"/>
        <v>2</v>
      </c>
      <c r="U36" s="1">
        <f t="shared" si="7"/>
        <v>2</v>
      </c>
      <c r="V36" s="1">
        <f t="shared" si="7"/>
        <v>2</v>
      </c>
      <c r="W36" s="1">
        <f t="shared" ref="W36:AG46" si="8">IF(MOD($B36*W$15,KK)&gt;INT(KK/2),MOD(KK-MOD($B36*W$15,KK),3),MOD(MOD($B36*W$15,KK),3))</f>
        <v>1</v>
      </c>
      <c r="X36" s="1">
        <f t="shared" si="8"/>
        <v>0</v>
      </c>
      <c r="Y36" s="1">
        <f t="shared" si="8"/>
        <v>0</v>
      </c>
      <c r="Z36" s="1">
        <f t="shared" si="8"/>
        <v>0</v>
      </c>
      <c r="AA36" s="1">
        <f t="shared" si="8"/>
        <v>1</v>
      </c>
      <c r="AB36" s="1">
        <f t="shared" si="8"/>
        <v>2</v>
      </c>
      <c r="AC36" s="1">
        <f t="shared" si="8"/>
        <v>2</v>
      </c>
      <c r="AD36" s="1">
        <f t="shared" si="8"/>
        <v>2</v>
      </c>
      <c r="AE36" s="1">
        <f t="shared" si="8"/>
        <v>1</v>
      </c>
      <c r="AF36" s="1">
        <f t="shared" si="8"/>
        <v>0</v>
      </c>
      <c r="AG36" s="1">
        <f t="shared" si="8"/>
        <v>0</v>
      </c>
    </row>
    <row r="37" spans="2:33">
      <c r="B37">
        <v>23</v>
      </c>
      <c r="C37" s="1">
        <f t="shared" si="6"/>
        <v>2</v>
      </c>
      <c r="D37" s="1">
        <f t="shared" si="6"/>
        <v>2</v>
      </c>
      <c r="E37" s="1">
        <f t="shared" si="6"/>
        <v>1</v>
      </c>
      <c r="F37" s="1">
        <f t="shared" si="6"/>
        <v>0</v>
      </c>
      <c r="G37" s="1">
        <f t="shared" si="6"/>
        <v>0</v>
      </c>
      <c r="H37" s="1">
        <f t="shared" si="6"/>
        <v>1</v>
      </c>
      <c r="I37" s="1">
        <f t="shared" si="6"/>
        <v>2</v>
      </c>
      <c r="J37" s="1">
        <f t="shared" si="6"/>
        <v>1</v>
      </c>
      <c r="K37" s="1">
        <f t="shared" si="6"/>
        <v>0</v>
      </c>
      <c r="L37" s="1">
        <f t="shared" si="6"/>
        <v>0</v>
      </c>
      <c r="M37" s="1">
        <f t="shared" si="7"/>
        <v>1</v>
      </c>
      <c r="N37" s="1">
        <f t="shared" si="7"/>
        <v>2</v>
      </c>
      <c r="O37" s="1">
        <f t="shared" si="7"/>
        <v>2</v>
      </c>
      <c r="P37" s="1">
        <f t="shared" si="7"/>
        <v>1</v>
      </c>
      <c r="Q37" s="1">
        <f t="shared" si="7"/>
        <v>0</v>
      </c>
      <c r="R37" s="1">
        <f t="shared" si="7"/>
        <v>1</v>
      </c>
      <c r="S37" s="1">
        <f t="shared" si="7"/>
        <v>2</v>
      </c>
      <c r="T37" s="1">
        <f t="shared" si="7"/>
        <v>2</v>
      </c>
      <c r="U37" s="1">
        <f t="shared" si="7"/>
        <v>1</v>
      </c>
      <c r="V37" s="1">
        <f t="shared" si="7"/>
        <v>0</v>
      </c>
      <c r="W37" s="1">
        <f t="shared" si="8"/>
        <v>0</v>
      </c>
      <c r="X37" s="1">
        <f t="shared" si="8"/>
        <v>1</v>
      </c>
      <c r="Y37" s="1">
        <f t="shared" si="8"/>
        <v>2</v>
      </c>
      <c r="Z37" s="1">
        <f t="shared" si="8"/>
        <v>1</v>
      </c>
      <c r="AA37" s="1">
        <f t="shared" si="8"/>
        <v>0</v>
      </c>
      <c r="AB37" s="1">
        <f t="shared" si="8"/>
        <v>0</v>
      </c>
      <c r="AC37" s="1">
        <f t="shared" si="8"/>
        <v>1</v>
      </c>
      <c r="AD37" s="1">
        <f t="shared" si="8"/>
        <v>2</v>
      </c>
      <c r="AE37" s="1">
        <f t="shared" si="8"/>
        <v>2</v>
      </c>
      <c r="AF37" s="1">
        <f t="shared" si="8"/>
        <v>1</v>
      </c>
      <c r="AG37" s="1">
        <f t="shared" si="8"/>
        <v>0</v>
      </c>
    </row>
    <row r="38" spans="2:33">
      <c r="B38">
        <v>24</v>
      </c>
      <c r="C38" s="1">
        <f t="shared" si="6"/>
        <v>0</v>
      </c>
      <c r="D38" s="1">
        <f t="shared" si="6"/>
        <v>2</v>
      </c>
      <c r="E38" s="1">
        <f t="shared" si="6"/>
        <v>0</v>
      </c>
      <c r="F38" s="1">
        <f t="shared" si="6"/>
        <v>2</v>
      </c>
      <c r="G38" s="1">
        <f t="shared" si="6"/>
        <v>0</v>
      </c>
      <c r="H38" s="1">
        <f t="shared" si="6"/>
        <v>2</v>
      </c>
      <c r="I38" s="1">
        <f t="shared" si="6"/>
        <v>0</v>
      </c>
      <c r="J38" s="1">
        <f t="shared" si="6"/>
        <v>2</v>
      </c>
      <c r="K38" s="1">
        <f t="shared" si="6"/>
        <v>0</v>
      </c>
      <c r="L38" s="1">
        <f t="shared" si="6"/>
        <v>2</v>
      </c>
      <c r="M38" s="1">
        <f t="shared" si="7"/>
        <v>0</v>
      </c>
      <c r="N38" s="1">
        <f t="shared" si="7"/>
        <v>2</v>
      </c>
      <c r="O38" s="1">
        <f t="shared" si="7"/>
        <v>0</v>
      </c>
      <c r="P38" s="1">
        <f t="shared" si="7"/>
        <v>2</v>
      </c>
      <c r="Q38" s="1">
        <f t="shared" si="7"/>
        <v>0</v>
      </c>
      <c r="R38" s="1">
        <f t="shared" si="7"/>
        <v>2</v>
      </c>
      <c r="S38" s="1">
        <f t="shared" si="7"/>
        <v>0</v>
      </c>
      <c r="T38" s="1">
        <f t="shared" si="7"/>
        <v>2</v>
      </c>
      <c r="U38" s="1">
        <f t="shared" si="7"/>
        <v>0</v>
      </c>
      <c r="V38" s="1">
        <f t="shared" si="7"/>
        <v>2</v>
      </c>
      <c r="W38" s="1">
        <f t="shared" si="8"/>
        <v>0</v>
      </c>
      <c r="X38" s="1">
        <f t="shared" si="8"/>
        <v>2</v>
      </c>
      <c r="Y38" s="1">
        <f t="shared" si="8"/>
        <v>0</v>
      </c>
      <c r="Z38" s="1">
        <f t="shared" si="8"/>
        <v>2</v>
      </c>
      <c r="AA38" s="1">
        <f t="shared" si="8"/>
        <v>0</v>
      </c>
      <c r="AB38" s="1">
        <f t="shared" si="8"/>
        <v>2</v>
      </c>
      <c r="AC38" s="1">
        <f t="shared" si="8"/>
        <v>0</v>
      </c>
      <c r="AD38" s="1">
        <f t="shared" si="8"/>
        <v>2</v>
      </c>
      <c r="AE38" s="1">
        <f t="shared" si="8"/>
        <v>0</v>
      </c>
      <c r="AF38" s="1">
        <f t="shared" si="8"/>
        <v>2</v>
      </c>
      <c r="AG38" s="1">
        <f t="shared" si="8"/>
        <v>0</v>
      </c>
    </row>
    <row r="39" spans="2:33">
      <c r="B39">
        <v>25</v>
      </c>
      <c r="C39" s="1">
        <f t="shared" si="6"/>
        <v>2</v>
      </c>
      <c r="D39" s="1">
        <f t="shared" si="6"/>
        <v>2</v>
      </c>
      <c r="E39" s="1">
        <f t="shared" si="6"/>
        <v>1</v>
      </c>
      <c r="F39" s="1">
        <f t="shared" si="6"/>
        <v>0</v>
      </c>
      <c r="G39" s="1">
        <f t="shared" si="6"/>
        <v>0</v>
      </c>
      <c r="H39" s="1">
        <f t="shared" si="6"/>
        <v>1</v>
      </c>
      <c r="I39" s="1">
        <f t="shared" si="6"/>
        <v>2</v>
      </c>
      <c r="J39" s="1">
        <f t="shared" si="6"/>
        <v>1</v>
      </c>
      <c r="K39" s="1">
        <f t="shared" si="6"/>
        <v>0</v>
      </c>
      <c r="L39" s="1">
        <f t="shared" si="6"/>
        <v>0</v>
      </c>
      <c r="M39" s="1">
        <f t="shared" si="7"/>
        <v>1</v>
      </c>
      <c r="N39" s="1">
        <f t="shared" si="7"/>
        <v>2</v>
      </c>
      <c r="O39" s="1">
        <f t="shared" si="7"/>
        <v>2</v>
      </c>
      <c r="P39" s="1">
        <f t="shared" si="7"/>
        <v>1</v>
      </c>
      <c r="Q39" s="1">
        <f t="shared" si="7"/>
        <v>0</v>
      </c>
      <c r="R39" s="1">
        <f t="shared" si="7"/>
        <v>1</v>
      </c>
      <c r="S39" s="1">
        <f t="shared" si="7"/>
        <v>2</v>
      </c>
      <c r="T39" s="1">
        <f t="shared" si="7"/>
        <v>2</v>
      </c>
      <c r="U39" s="1">
        <f t="shared" si="7"/>
        <v>1</v>
      </c>
      <c r="V39" s="1">
        <f t="shared" si="7"/>
        <v>0</v>
      </c>
      <c r="W39" s="1">
        <f t="shared" si="8"/>
        <v>0</v>
      </c>
      <c r="X39" s="1">
        <f t="shared" si="8"/>
        <v>1</v>
      </c>
      <c r="Y39" s="1">
        <f t="shared" si="8"/>
        <v>2</v>
      </c>
      <c r="Z39" s="1">
        <f t="shared" si="8"/>
        <v>1</v>
      </c>
      <c r="AA39" s="1">
        <f t="shared" si="8"/>
        <v>0</v>
      </c>
      <c r="AB39" s="1">
        <f t="shared" si="8"/>
        <v>0</v>
      </c>
      <c r="AC39" s="1">
        <f t="shared" si="8"/>
        <v>1</v>
      </c>
      <c r="AD39" s="1">
        <f t="shared" si="8"/>
        <v>2</v>
      </c>
      <c r="AE39" s="1">
        <f t="shared" si="8"/>
        <v>2</v>
      </c>
      <c r="AF39" s="1">
        <f t="shared" si="8"/>
        <v>1</v>
      </c>
      <c r="AG39" s="1">
        <f t="shared" si="8"/>
        <v>0</v>
      </c>
    </row>
    <row r="40" spans="2:33">
      <c r="B40">
        <v>26</v>
      </c>
      <c r="C40" s="1">
        <f t="shared" si="6"/>
        <v>1</v>
      </c>
      <c r="D40" s="1">
        <f t="shared" si="6"/>
        <v>2</v>
      </c>
      <c r="E40" s="1">
        <f t="shared" si="6"/>
        <v>2</v>
      </c>
      <c r="F40" s="1">
        <f t="shared" si="6"/>
        <v>2</v>
      </c>
      <c r="G40" s="1">
        <f t="shared" si="6"/>
        <v>1</v>
      </c>
      <c r="H40" s="1">
        <f t="shared" si="6"/>
        <v>0</v>
      </c>
      <c r="I40" s="1">
        <f t="shared" si="6"/>
        <v>0</v>
      </c>
      <c r="J40" s="1">
        <f t="shared" si="6"/>
        <v>0</v>
      </c>
      <c r="K40" s="1">
        <f t="shared" si="6"/>
        <v>1</v>
      </c>
      <c r="L40" s="1">
        <f t="shared" si="6"/>
        <v>2</v>
      </c>
      <c r="M40" s="1">
        <f t="shared" si="7"/>
        <v>2</v>
      </c>
      <c r="N40" s="1">
        <f t="shared" si="7"/>
        <v>2</v>
      </c>
      <c r="O40" s="1">
        <f t="shared" si="7"/>
        <v>1</v>
      </c>
      <c r="P40" s="1">
        <f t="shared" si="7"/>
        <v>0</v>
      </c>
      <c r="Q40" s="1">
        <f t="shared" si="7"/>
        <v>0</v>
      </c>
      <c r="R40" s="1">
        <f t="shared" si="7"/>
        <v>0</v>
      </c>
      <c r="S40" s="1">
        <f t="shared" si="7"/>
        <v>1</v>
      </c>
      <c r="T40" s="1">
        <f t="shared" si="7"/>
        <v>2</v>
      </c>
      <c r="U40" s="1">
        <f t="shared" si="7"/>
        <v>2</v>
      </c>
      <c r="V40" s="1">
        <f t="shared" si="7"/>
        <v>2</v>
      </c>
      <c r="W40" s="1">
        <f t="shared" si="8"/>
        <v>1</v>
      </c>
      <c r="X40" s="1">
        <f t="shared" si="8"/>
        <v>0</v>
      </c>
      <c r="Y40" s="1">
        <f t="shared" si="8"/>
        <v>0</v>
      </c>
      <c r="Z40" s="1">
        <f t="shared" si="8"/>
        <v>0</v>
      </c>
      <c r="AA40" s="1">
        <f t="shared" si="8"/>
        <v>1</v>
      </c>
      <c r="AB40" s="1">
        <f t="shared" si="8"/>
        <v>2</v>
      </c>
      <c r="AC40" s="1">
        <f t="shared" si="8"/>
        <v>2</v>
      </c>
      <c r="AD40" s="1">
        <f t="shared" si="8"/>
        <v>2</v>
      </c>
      <c r="AE40" s="1">
        <f t="shared" si="8"/>
        <v>1</v>
      </c>
      <c r="AF40" s="1">
        <f t="shared" si="8"/>
        <v>0</v>
      </c>
      <c r="AG40" s="1">
        <f t="shared" si="8"/>
        <v>0</v>
      </c>
    </row>
    <row r="41" spans="2:33">
      <c r="B41">
        <v>27</v>
      </c>
      <c r="C41" s="1">
        <f t="shared" si="6"/>
        <v>0</v>
      </c>
      <c r="D41" s="1">
        <f t="shared" si="6"/>
        <v>1</v>
      </c>
      <c r="E41" s="1">
        <f t="shared" si="6"/>
        <v>1</v>
      </c>
      <c r="F41" s="1">
        <f t="shared" si="6"/>
        <v>1</v>
      </c>
      <c r="G41" s="1">
        <f t="shared" si="6"/>
        <v>2</v>
      </c>
      <c r="H41" s="1">
        <f t="shared" si="6"/>
        <v>0</v>
      </c>
      <c r="I41" s="1">
        <f t="shared" si="6"/>
        <v>2</v>
      </c>
      <c r="J41" s="1">
        <f t="shared" si="6"/>
        <v>0</v>
      </c>
      <c r="K41" s="1">
        <f t="shared" si="6"/>
        <v>2</v>
      </c>
      <c r="L41" s="1">
        <f t="shared" si="6"/>
        <v>1</v>
      </c>
      <c r="M41" s="1">
        <f t="shared" si="7"/>
        <v>1</v>
      </c>
      <c r="N41" s="1">
        <f t="shared" si="7"/>
        <v>1</v>
      </c>
      <c r="O41" s="1">
        <f t="shared" si="7"/>
        <v>0</v>
      </c>
      <c r="P41" s="1">
        <f t="shared" si="7"/>
        <v>2</v>
      </c>
      <c r="Q41" s="1">
        <f t="shared" si="7"/>
        <v>0</v>
      </c>
      <c r="R41" s="1">
        <f t="shared" si="7"/>
        <v>2</v>
      </c>
      <c r="S41" s="1">
        <f t="shared" si="7"/>
        <v>0</v>
      </c>
      <c r="T41" s="1">
        <f t="shared" si="7"/>
        <v>1</v>
      </c>
      <c r="U41" s="1">
        <f t="shared" si="7"/>
        <v>1</v>
      </c>
      <c r="V41" s="1">
        <f t="shared" si="7"/>
        <v>1</v>
      </c>
      <c r="W41" s="1">
        <f t="shared" si="8"/>
        <v>2</v>
      </c>
      <c r="X41" s="1">
        <f t="shared" si="8"/>
        <v>0</v>
      </c>
      <c r="Y41" s="1">
        <f t="shared" si="8"/>
        <v>2</v>
      </c>
      <c r="Z41" s="1">
        <f t="shared" si="8"/>
        <v>0</v>
      </c>
      <c r="AA41" s="1">
        <f t="shared" si="8"/>
        <v>2</v>
      </c>
      <c r="AB41" s="1">
        <f t="shared" si="8"/>
        <v>1</v>
      </c>
      <c r="AC41" s="1">
        <f t="shared" si="8"/>
        <v>1</v>
      </c>
      <c r="AD41" s="1">
        <f t="shared" si="8"/>
        <v>1</v>
      </c>
      <c r="AE41" s="1">
        <f t="shared" si="8"/>
        <v>0</v>
      </c>
      <c r="AF41" s="1">
        <f t="shared" si="8"/>
        <v>2</v>
      </c>
      <c r="AG41" s="1">
        <f t="shared" si="8"/>
        <v>0</v>
      </c>
    </row>
    <row r="42" spans="2:33" ht="12.75" customHeight="1">
      <c r="B42">
        <v>28</v>
      </c>
      <c r="C42" s="1">
        <f t="shared" si="6"/>
        <v>2</v>
      </c>
      <c r="D42" s="1">
        <f t="shared" si="6"/>
        <v>1</v>
      </c>
      <c r="E42" s="1">
        <f t="shared" si="6"/>
        <v>0</v>
      </c>
      <c r="F42" s="1">
        <f t="shared" si="6"/>
        <v>1</v>
      </c>
      <c r="G42" s="1">
        <f t="shared" si="6"/>
        <v>2</v>
      </c>
      <c r="H42" s="1">
        <f t="shared" si="6"/>
        <v>1</v>
      </c>
      <c r="I42" s="1">
        <f t="shared" si="6"/>
        <v>0</v>
      </c>
      <c r="J42" s="1">
        <f t="shared" si="6"/>
        <v>1</v>
      </c>
      <c r="K42" s="1">
        <f t="shared" si="6"/>
        <v>2</v>
      </c>
      <c r="L42" s="1">
        <f t="shared" si="6"/>
        <v>1</v>
      </c>
      <c r="M42" s="1">
        <f t="shared" si="7"/>
        <v>0</v>
      </c>
      <c r="N42" s="1">
        <f t="shared" si="7"/>
        <v>1</v>
      </c>
      <c r="O42" s="1">
        <f t="shared" si="7"/>
        <v>2</v>
      </c>
      <c r="P42" s="1">
        <f t="shared" si="7"/>
        <v>1</v>
      </c>
      <c r="Q42" s="1">
        <f t="shared" si="7"/>
        <v>0</v>
      </c>
      <c r="R42" s="1">
        <f t="shared" si="7"/>
        <v>1</v>
      </c>
      <c r="S42" s="1">
        <f t="shared" si="7"/>
        <v>2</v>
      </c>
      <c r="T42" s="1">
        <f t="shared" si="7"/>
        <v>1</v>
      </c>
      <c r="U42" s="1">
        <f t="shared" si="7"/>
        <v>0</v>
      </c>
      <c r="V42" s="1">
        <f t="shared" si="7"/>
        <v>1</v>
      </c>
      <c r="W42" s="1">
        <f t="shared" si="8"/>
        <v>2</v>
      </c>
      <c r="X42" s="1">
        <f t="shared" si="8"/>
        <v>1</v>
      </c>
      <c r="Y42" s="1">
        <f t="shared" si="8"/>
        <v>0</v>
      </c>
      <c r="Z42" s="1">
        <f t="shared" si="8"/>
        <v>1</v>
      </c>
      <c r="AA42" s="1">
        <f t="shared" si="8"/>
        <v>2</v>
      </c>
      <c r="AB42" s="1">
        <f t="shared" si="8"/>
        <v>1</v>
      </c>
      <c r="AC42" s="1">
        <f t="shared" si="8"/>
        <v>0</v>
      </c>
      <c r="AD42" s="1">
        <f t="shared" si="8"/>
        <v>1</v>
      </c>
      <c r="AE42" s="1">
        <f t="shared" si="8"/>
        <v>2</v>
      </c>
      <c r="AF42" s="1">
        <f t="shared" si="8"/>
        <v>1</v>
      </c>
      <c r="AG42" s="1">
        <f t="shared" si="8"/>
        <v>0</v>
      </c>
    </row>
    <row r="43" spans="2:33" ht="13.5" customHeight="1">
      <c r="B43">
        <v>29</v>
      </c>
      <c r="C43" s="1">
        <f t="shared" si="6"/>
        <v>0</v>
      </c>
      <c r="D43" s="1">
        <f t="shared" si="6"/>
        <v>1</v>
      </c>
      <c r="E43" s="1">
        <f t="shared" si="6"/>
        <v>1</v>
      </c>
      <c r="F43" s="1">
        <f t="shared" si="6"/>
        <v>1</v>
      </c>
      <c r="G43" s="1">
        <f t="shared" si="6"/>
        <v>2</v>
      </c>
      <c r="H43" s="1">
        <f t="shared" si="6"/>
        <v>2</v>
      </c>
      <c r="I43" s="1">
        <f t="shared" si="6"/>
        <v>2</v>
      </c>
      <c r="J43" s="1">
        <f t="shared" si="6"/>
        <v>2</v>
      </c>
      <c r="K43" s="1">
        <f t="shared" si="6"/>
        <v>2</v>
      </c>
      <c r="L43" s="1">
        <f t="shared" si="6"/>
        <v>1</v>
      </c>
      <c r="M43" s="1">
        <f t="shared" si="7"/>
        <v>1</v>
      </c>
      <c r="N43" s="1">
        <f t="shared" si="7"/>
        <v>1</v>
      </c>
      <c r="O43" s="1">
        <f t="shared" si="7"/>
        <v>0</v>
      </c>
      <c r="P43" s="1">
        <f t="shared" si="7"/>
        <v>0</v>
      </c>
      <c r="Q43" s="1">
        <f t="shared" si="7"/>
        <v>0</v>
      </c>
      <c r="R43" s="1">
        <f t="shared" si="7"/>
        <v>0</v>
      </c>
      <c r="S43" s="1">
        <f t="shared" si="7"/>
        <v>0</v>
      </c>
      <c r="T43" s="1">
        <f t="shared" si="7"/>
        <v>1</v>
      </c>
      <c r="U43" s="1">
        <f t="shared" si="7"/>
        <v>1</v>
      </c>
      <c r="V43" s="1">
        <f t="shared" si="7"/>
        <v>1</v>
      </c>
      <c r="W43" s="1">
        <f t="shared" si="8"/>
        <v>2</v>
      </c>
      <c r="X43" s="1">
        <f t="shared" si="8"/>
        <v>2</v>
      </c>
      <c r="Y43" s="1">
        <f t="shared" si="8"/>
        <v>2</v>
      </c>
      <c r="Z43" s="1">
        <f t="shared" si="8"/>
        <v>2</v>
      </c>
      <c r="AA43" s="1">
        <f t="shared" si="8"/>
        <v>2</v>
      </c>
      <c r="AB43" s="1">
        <f t="shared" si="8"/>
        <v>1</v>
      </c>
      <c r="AC43" s="1">
        <f t="shared" si="8"/>
        <v>1</v>
      </c>
      <c r="AD43" s="1">
        <f t="shared" si="8"/>
        <v>1</v>
      </c>
      <c r="AE43" s="1">
        <f t="shared" si="8"/>
        <v>0</v>
      </c>
      <c r="AF43" s="1">
        <f t="shared" si="8"/>
        <v>0</v>
      </c>
      <c r="AG43" s="1">
        <f t="shared" si="8"/>
        <v>0</v>
      </c>
    </row>
    <row r="44" spans="2:33" ht="13.5" customHeight="1">
      <c r="B44">
        <v>30</v>
      </c>
      <c r="C44" s="1">
        <f t="shared" si="6"/>
        <v>1</v>
      </c>
      <c r="D44" s="1">
        <f t="shared" si="6"/>
        <v>0</v>
      </c>
      <c r="E44" s="1">
        <f t="shared" si="6"/>
        <v>2</v>
      </c>
      <c r="F44" s="1">
        <f t="shared" si="6"/>
        <v>0</v>
      </c>
      <c r="G44" s="1">
        <f t="shared" si="6"/>
        <v>1</v>
      </c>
      <c r="H44" s="1">
        <f t="shared" si="6"/>
        <v>2</v>
      </c>
      <c r="I44" s="1">
        <f t="shared" si="6"/>
        <v>0</v>
      </c>
      <c r="J44" s="1">
        <f t="shared" si="6"/>
        <v>2</v>
      </c>
      <c r="K44" s="1">
        <f t="shared" si="6"/>
        <v>1</v>
      </c>
      <c r="L44" s="1">
        <f t="shared" si="6"/>
        <v>0</v>
      </c>
      <c r="M44" s="1">
        <f t="shared" si="7"/>
        <v>2</v>
      </c>
      <c r="N44" s="1">
        <f t="shared" si="7"/>
        <v>0</v>
      </c>
      <c r="O44" s="1">
        <f t="shared" si="7"/>
        <v>1</v>
      </c>
      <c r="P44" s="1">
        <f t="shared" si="7"/>
        <v>2</v>
      </c>
      <c r="Q44" s="1">
        <f t="shared" si="7"/>
        <v>0</v>
      </c>
      <c r="R44" s="1">
        <f t="shared" si="7"/>
        <v>2</v>
      </c>
      <c r="S44" s="1">
        <f t="shared" si="7"/>
        <v>1</v>
      </c>
      <c r="T44" s="1">
        <f t="shared" si="7"/>
        <v>0</v>
      </c>
      <c r="U44" s="1">
        <f t="shared" si="7"/>
        <v>2</v>
      </c>
      <c r="V44" s="1">
        <f t="shared" si="7"/>
        <v>0</v>
      </c>
      <c r="W44" s="1">
        <f t="shared" si="8"/>
        <v>1</v>
      </c>
      <c r="X44" s="1">
        <f t="shared" si="8"/>
        <v>2</v>
      </c>
      <c r="Y44" s="1">
        <f t="shared" si="8"/>
        <v>0</v>
      </c>
      <c r="Z44" s="1">
        <f t="shared" si="8"/>
        <v>2</v>
      </c>
      <c r="AA44" s="1">
        <f t="shared" si="8"/>
        <v>1</v>
      </c>
      <c r="AB44" s="1">
        <f t="shared" si="8"/>
        <v>0</v>
      </c>
      <c r="AC44" s="1">
        <f t="shared" si="8"/>
        <v>2</v>
      </c>
      <c r="AD44" s="1">
        <f t="shared" si="8"/>
        <v>0</v>
      </c>
      <c r="AE44" s="1">
        <f t="shared" si="8"/>
        <v>1</v>
      </c>
      <c r="AF44" s="1">
        <f t="shared" si="8"/>
        <v>2</v>
      </c>
      <c r="AG44" s="1">
        <f t="shared" si="8"/>
        <v>0</v>
      </c>
    </row>
    <row r="45" spans="2:33" ht="13.5" customHeight="1">
      <c r="B45">
        <v>31</v>
      </c>
      <c r="C45" s="1">
        <f t="shared" si="6"/>
        <v>2</v>
      </c>
      <c r="D45" s="1">
        <f t="shared" si="6"/>
        <v>0</v>
      </c>
      <c r="E45" s="1">
        <f t="shared" si="6"/>
        <v>1</v>
      </c>
      <c r="F45" s="1">
        <f t="shared" si="6"/>
        <v>2</v>
      </c>
      <c r="G45" s="1">
        <f t="shared" si="6"/>
        <v>0</v>
      </c>
      <c r="H45" s="1">
        <f t="shared" si="6"/>
        <v>1</v>
      </c>
      <c r="I45" s="1">
        <f t="shared" si="6"/>
        <v>2</v>
      </c>
      <c r="J45" s="1">
        <f t="shared" si="6"/>
        <v>1</v>
      </c>
      <c r="K45" s="1">
        <f t="shared" si="6"/>
        <v>0</v>
      </c>
      <c r="L45" s="1">
        <f t="shared" si="6"/>
        <v>2</v>
      </c>
      <c r="M45" s="1">
        <f t="shared" si="7"/>
        <v>1</v>
      </c>
      <c r="N45" s="1">
        <f t="shared" si="7"/>
        <v>0</v>
      </c>
      <c r="O45" s="1">
        <f t="shared" si="7"/>
        <v>2</v>
      </c>
      <c r="P45" s="1">
        <f t="shared" si="7"/>
        <v>1</v>
      </c>
      <c r="Q45" s="1">
        <f t="shared" si="7"/>
        <v>0</v>
      </c>
      <c r="R45" s="1">
        <f t="shared" si="7"/>
        <v>1</v>
      </c>
      <c r="S45" s="1">
        <f t="shared" si="7"/>
        <v>2</v>
      </c>
      <c r="T45" s="1">
        <f t="shared" si="7"/>
        <v>0</v>
      </c>
      <c r="U45" s="1">
        <f t="shared" si="7"/>
        <v>1</v>
      </c>
      <c r="V45" s="1">
        <f t="shared" si="7"/>
        <v>2</v>
      </c>
      <c r="W45" s="1">
        <f t="shared" si="8"/>
        <v>0</v>
      </c>
      <c r="X45" s="1">
        <f t="shared" si="8"/>
        <v>1</v>
      </c>
      <c r="Y45" s="1">
        <f t="shared" si="8"/>
        <v>2</v>
      </c>
      <c r="Z45" s="1">
        <f t="shared" si="8"/>
        <v>1</v>
      </c>
      <c r="AA45" s="1">
        <f t="shared" si="8"/>
        <v>0</v>
      </c>
      <c r="AB45" s="1">
        <f t="shared" si="8"/>
        <v>2</v>
      </c>
      <c r="AC45" s="1">
        <f t="shared" si="8"/>
        <v>1</v>
      </c>
      <c r="AD45" s="1">
        <f t="shared" si="8"/>
        <v>0</v>
      </c>
      <c r="AE45" s="1">
        <f t="shared" si="8"/>
        <v>2</v>
      </c>
      <c r="AF45" s="1">
        <f t="shared" si="8"/>
        <v>1</v>
      </c>
      <c r="AG45" s="1">
        <f t="shared" si="8"/>
        <v>0</v>
      </c>
    </row>
    <row r="46" spans="2:33" ht="12" customHeight="1">
      <c r="B46">
        <v>32</v>
      </c>
      <c r="C46" s="1">
        <f t="shared" si="6"/>
        <v>0</v>
      </c>
      <c r="D46" s="1">
        <f t="shared" si="6"/>
        <v>0</v>
      </c>
      <c r="E46" s="1">
        <f t="shared" si="6"/>
        <v>0</v>
      </c>
      <c r="F46" s="1">
        <f t="shared" si="6"/>
        <v>0</v>
      </c>
      <c r="G46" s="1">
        <f t="shared" si="6"/>
        <v>0</v>
      </c>
      <c r="H46" s="1">
        <f t="shared" si="6"/>
        <v>0</v>
      </c>
      <c r="I46" s="1">
        <f t="shared" si="6"/>
        <v>0</v>
      </c>
      <c r="J46" s="1">
        <f t="shared" si="6"/>
        <v>0</v>
      </c>
      <c r="K46" s="1">
        <f t="shared" si="6"/>
        <v>0</v>
      </c>
      <c r="L46" s="1">
        <f t="shared" si="6"/>
        <v>0</v>
      </c>
      <c r="M46" s="1">
        <f t="shared" si="7"/>
        <v>0</v>
      </c>
      <c r="N46" s="1">
        <f t="shared" si="7"/>
        <v>0</v>
      </c>
      <c r="O46" s="1">
        <f t="shared" si="7"/>
        <v>0</v>
      </c>
      <c r="P46" s="1">
        <f t="shared" si="7"/>
        <v>0</v>
      </c>
      <c r="Q46" s="1">
        <f t="shared" si="7"/>
        <v>0</v>
      </c>
      <c r="R46" s="1">
        <f t="shared" si="7"/>
        <v>0</v>
      </c>
      <c r="S46" s="1">
        <f t="shared" si="7"/>
        <v>0</v>
      </c>
      <c r="T46" s="1">
        <f t="shared" si="7"/>
        <v>0</v>
      </c>
      <c r="U46" s="1">
        <f t="shared" si="7"/>
        <v>0</v>
      </c>
      <c r="V46" s="1">
        <f t="shared" si="7"/>
        <v>0</v>
      </c>
      <c r="W46" s="1">
        <f t="shared" si="8"/>
        <v>0</v>
      </c>
      <c r="X46" s="1">
        <f t="shared" si="8"/>
        <v>0</v>
      </c>
      <c r="Y46" s="1">
        <f t="shared" si="8"/>
        <v>0</v>
      </c>
      <c r="Z46" s="1">
        <f t="shared" si="8"/>
        <v>0</v>
      </c>
      <c r="AA46" s="1">
        <f t="shared" si="8"/>
        <v>0</v>
      </c>
      <c r="AB46" s="1">
        <f t="shared" si="8"/>
        <v>0</v>
      </c>
      <c r="AC46" s="1">
        <f t="shared" si="8"/>
        <v>0</v>
      </c>
      <c r="AD46" s="1">
        <f t="shared" si="8"/>
        <v>0</v>
      </c>
      <c r="AE46" s="1">
        <f t="shared" si="8"/>
        <v>0</v>
      </c>
      <c r="AF46" s="1">
        <f t="shared" si="8"/>
        <v>0</v>
      </c>
      <c r="AG46" s="1">
        <f t="shared" si="8"/>
        <v>0</v>
      </c>
    </row>
  </sheetData>
  <conditionalFormatting sqref="C16:AG46">
    <cfRule type="cellIs" dxfId="33" priority="1" operator="equal">
      <formula>2</formula>
    </cfRule>
    <cfRule type="cellIs" dxfId="32" priority="2" operator="equal">
      <formula>1</formula>
    </cfRule>
    <cfRule type="cellIs" dxfId="31" priority="3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oleObject progId="Equation.3" shapeId="9217" r:id="rId4"/>
    <oleObject progId="Equation.3" shapeId="9218" r:id="rId5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rgb="FFFF0000"/>
  </sheetPr>
  <dimension ref="A1"/>
  <sheetViews>
    <sheetView workbookViewId="0">
      <selection activeCell="V35" sqref="V3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FFFF00"/>
  </sheetPr>
  <dimension ref="A2:EC74"/>
  <sheetViews>
    <sheetView zoomScale="78" zoomScaleNormal="78" workbookViewId="0">
      <selection activeCell="BL19" sqref="BL19"/>
    </sheetView>
  </sheetViews>
  <sheetFormatPr defaultColWidth="1.140625" defaultRowHeight="6" customHeight="1"/>
  <cols>
    <col min="1" max="16384" width="1.140625" style="2"/>
  </cols>
  <sheetData>
    <row r="2" spans="8:99" ht="6" customHeight="1">
      <c r="H2" s="38" t="s">
        <v>1</v>
      </c>
      <c r="I2" s="38"/>
      <c r="J2" s="38"/>
      <c r="K2" s="38"/>
      <c r="L2" s="38"/>
      <c r="M2" s="38"/>
      <c r="N2" s="38"/>
      <c r="O2" s="38"/>
      <c r="V2" s="38" t="s">
        <v>2</v>
      </c>
      <c r="W2" s="38"/>
      <c r="X2" s="38"/>
      <c r="Y2" s="38"/>
      <c r="Z2" s="38"/>
      <c r="AA2" s="38"/>
      <c r="AB2" s="38"/>
      <c r="AC2" s="38"/>
    </row>
    <row r="3" spans="8:99" ht="6" customHeight="1">
      <c r="H3" s="38"/>
      <c r="I3" s="38"/>
      <c r="J3" s="38"/>
      <c r="K3" s="38"/>
      <c r="L3" s="38"/>
      <c r="M3" s="38"/>
      <c r="N3" s="38"/>
      <c r="O3" s="38"/>
      <c r="V3" s="38"/>
      <c r="W3" s="38"/>
      <c r="X3" s="38"/>
      <c r="Y3" s="38"/>
      <c r="Z3" s="38"/>
      <c r="AA3" s="38"/>
      <c r="AB3" s="38"/>
      <c r="AC3" s="38"/>
    </row>
    <row r="5" spans="8:99" ht="6" customHeight="1">
      <c r="CN5" s="3"/>
    </row>
    <row r="6" spans="8:99" ht="6" customHeight="1">
      <c r="L6" s="38">
        <v>0</v>
      </c>
      <c r="M6" s="38"/>
      <c r="N6" s="38"/>
      <c r="Y6" s="38">
        <v>1</v>
      </c>
      <c r="Z6" s="38"/>
      <c r="AA6" s="38"/>
      <c r="CM6" s="3"/>
      <c r="CN6" s="3"/>
      <c r="CO6" s="3"/>
      <c r="CS6" s="4"/>
      <c r="CT6" s="5"/>
    </row>
    <row r="7" spans="8:99" ht="6" customHeight="1">
      <c r="L7" s="38"/>
      <c r="M7" s="38"/>
      <c r="N7" s="38"/>
      <c r="Y7" s="38"/>
      <c r="Z7" s="38"/>
      <c r="AA7" s="38"/>
      <c r="CL7" s="3"/>
      <c r="CM7" s="3"/>
      <c r="CN7" s="6"/>
      <c r="CO7" s="3"/>
      <c r="CP7" s="3"/>
      <c r="CS7" s="4"/>
      <c r="CT7" s="4"/>
    </row>
    <row r="8" spans="8:99" ht="6" customHeight="1">
      <c r="CL8" s="3"/>
      <c r="CM8" s="6"/>
      <c r="CN8" s="6"/>
      <c r="CO8" s="6"/>
      <c r="CP8" s="3"/>
      <c r="CR8" s="4"/>
    </row>
    <row r="9" spans="8:99" ht="6" customHeight="1">
      <c r="CL9" s="3"/>
      <c r="CM9" s="6"/>
      <c r="CN9" s="6"/>
      <c r="CO9" s="6"/>
      <c r="CP9" s="3"/>
      <c r="CQ9" s="4"/>
    </row>
    <row r="10" spans="8:99" ht="6" customHeight="1">
      <c r="AM10" s="3"/>
      <c r="BR10" s="3"/>
      <c r="CI10" s="3"/>
      <c r="CJ10" s="3"/>
      <c r="CM10" s="3"/>
      <c r="CN10" s="6"/>
      <c r="CO10" s="3"/>
      <c r="CP10" s="4"/>
      <c r="CQ10" s="3"/>
      <c r="CR10" s="3"/>
      <c r="CS10" s="3"/>
    </row>
    <row r="11" spans="8:99" ht="6" customHeight="1">
      <c r="AL11" s="3"/>
      <c r="AM11" s="3"/>
      <c r="AN11" s="3"/>
      <c r="AR11" s="4"/>
      <c r="AS11" s="5"/>
      <c r="BQ11" s="3"/>
      <c r="BR11" s="3"/>
      <c r="BS11" s="3"/>
      <c r="BW11" s="4"/>
      <c r="BX11" s="5"/>
      <c r="CH11" s="3"/>
      <c r="CI11" s="3"/>
      <c r="CJ11" s="3"/>
      <c r="CK11" s="3"/>
      <c r="CN11" s="3"/>
      <c r="CO11" s="4"/>
      <c r="CP11" s="3"/>
      <c r="CQ11" s="6"/>
      <c r="CR11" s="6"/>
      <c r="CS11" s="3"/>
      <c r="CT11" s="3"/>
    </row>
    <row r="12" spans="8:99" ht="6" customHeight="1">
      <c r="AK12" s="3"/>
      <c r="AL12" s="3"/>
      <c r="AM12" s="6"/>
      <c r="AN12" s="3"/>
      <c r="AO12" s="3"/>
      <c r="AR12" s="4"/>
      <c r="AS12" s="4"/>
      <c r="BP12" s="3"/>
      <c r="BQ12" s="3"/>
      <c r="BR12" s="6"/>
      <c r="BS12" s="3"/>
      <c r="BT12" s="3"/>
      <c r="BW12" s="4"/>
      <c r="BX12" s="4"/>
      <c r="CG12" s="3"/>
      <c r="CH12" s="6"/>
      <c r="CI12" s="6"/>
      <c r="CJ12" s="6"/>
      <c r="CK12" s="6"/>
      <c r="CL12" s="3"/>
      <c r="CM12" s="3"/>
      <c r="CN12" s="4"/>
      <c r="CO12" s="3"/>
      <c r="CP12" s="6"/>
      <c r="CQ12" s="6"/>
      <c r="CR12" s="6"/>
      <c r="CS12" s="6"/>
      <c r="CT12" s="3"/>
      <c r="CU12" s="3"/>
    </row>
    <row r="13" spans="8:99" ht="6" customHeight="1">
      <c r="AK13" s="3"/>
      <c r="AL13" s="6"/>
      <c r="AM13" s="6"/>
      <c r="AN13" s="6"/>
      <c r="AO13" s="3"/>
      <c r="AQ13" s="4"/>
      <c r="BP13" s="3"/>
      <c r="BQ13" s="6"/>
      <c r="BR13" s="6"/>
      <c r="BS13" s="6"/>
      <c r="BT13" s="3"/>
      <c r="BV13" s="4"/>
      <c r="CF13" s="3"/>
      <c r="CG13" s="6"/>
      <c r="CH13" s="6"/>
      <c r="CI13" s="6"/>
      <c r="CJ13" s="6"/>
      <c r="CK13" s="3"/>
      <c r="CM13" s="4"/>
      <c r="CP13" s="3"/>
      <c r="CQ13" s="6"/>
      <c r="CR13" s="6"/>
      <c r="CS13" s="3"/>
      <c r="CT13" s="3"/>
    </row>
    <row r="14" spans="8:99" ht="6" customHeight="1">
      <c r="AK14" s="3"/>
      <c r="AL14" s="6"/>
      <c r="AM14" s="6"/>
      <c r="AN14" s="6"/>
      <c r="AO14" s="3"/>
      <c r="AP14" s="4"/>
      <c r="BP14" s="3"/>
      <c r="BQ14" s="6"/>
      <c r="BR14" s="6"/>
      <c r="BS14" s="6"/>
      <c r="BT14" s="3"/>
      <c r="BU14" s="4"/>
      <c r="CG14" s="3"/>
      <c r="CH14" s="3"/>
      <c r="CI14" s="3"/>
      <c r="CJ14" s="3"/>
      <c r="CL14" s="4"/>
      <c r="CM14" s="3"/>
      <c r="CN14" s="3"/>
      <c r="CQ14" s="3"/>
      <c r="CR14" s="3"/>
      <c r="CS14" s="3"/>
    </row>
    <row r="15" spans="8:99" ht="6" customHeight="1">
      <c r="AH15" s="3"/>
      <c r="AI15" s="3"/>
      <c r="AL15" s="3"/>
      <c r="AM15" s="6"/>
      <c r="AN15" s="3"/>
      <c r="AO15" s="4"/>
      <c r="AP15" s="3"/>
      <c r="AQ15" s="3"/>
      <c r="AR15" s="3"/>
      <c r="BM15" s="3"/>
      <c r="BN15" s="3"/>
      <c r="BQ15" s="3"/>
      <c r="BR15" s="6"/>
      <c r="BS15" s="3"/>
      <c r="BT15" s="4"/>
      <c r="BU15" s="3"/>
      <c r="BV15" s="3"/>
      <c r="BW15" s="3"/>
      <c r="CK15" s="4"/>
      <c r="CM15" s="3"/>
      <c r="CN15" s="6"/>
      <c r="CO15" s="3"/>
    </row>
    <row r="16" spans="8:99" ht="6" customHeight="1">
      <c r="AG16" s="3"/>
      <c r="AH16" s="3"/>
      <c r="AI16" s="3"/>
      <c r="AJ16" s="3"/>
      <c r="AM16" s="3"/>
      <c r="AN16" s="4"/>
      <c r="AO16" s="3"/>
      <c r="AP16" s="6"/>
      <c r="AQ16" s="6"/>
      <c r="AR16" s="3"/>
      <c r="AS16" s="3"/>
      <c r="BL16" s="3"/>
      <c r="BM16" s="3"/>
      <c r="BN16" s="3"/>
      <c r="BO16" s="3"/>
      <c r="BR16" s="3"/>
      <c r="BS16" s="4"/>
      <c r="BT16" s="3"/>
      <c r="BU16" s="6"/>
      <c r="BV16" s="6"/>
      <c r="BW16" s="3"/>
      <c r="BX16" s="3"/>
      <c r="CI16" s="4"/>
      <c r="CJ16" s="4"/>
      <c r="CL16" s="3"/>
      <c r="CM16" s="6"/>
      <c r="CN16" s="6"/>
      <c r="CO16" s="3"/>
      <c r="CP16" s="3"/>
    </row>
    <row r="17" spans="1:126" ht="6" customHeight="1">
      <c r="AF17" s="3"/>
      <c r="AG17" s="6"/>
      <c r="AH17" s="6"/>
      <c r="AI17" s="6"/>
      <c r="AJ17" s="6"/>
      <c r="AK17" s="3"/>
      <c r="AL17" s="3"/>
      <c r="AM17" s="4"/>
      <c r="AN17" s="3"/>
      <c r="AO17" s="6"/>
      <c r="AP17" s="6"/>
      <c r="AQ17" s="6"/>
      <c r="AR17" s="6"/>
      <c r="AS17" s="3"/>
      <c r="AT17" s="3"/>
      <c r="BK17" s="3"/>
      <c r="BL17" s="6"/>
      <c r="BM17" s="6"/>
      <c r="BN17" s="6"/>
      <c r="BO17" s="6"/>
      <c r="BP17" s="3"/>
      <c r="BQ17" s="3"/>
      <c r="BR17" s="4"/>
      <c r="BS17" s="3"/>
      <c r="BT17" s="6"/>
      <c r="BU17" s="6"/>
      <c r="BV17" s="6"/>
      <c r="BW17" s="6"/>
      <c r="BX17" s="3"/>
      <c r="BY17" s="3"/>
      <c r="CJ17" s="4"/>
      <c r="CL17" s="3"/>
      <c r="CM17" s="6"/>
      <c r="CN17" s="6"/>
      <c r="CO17" s="3"/>
      <c r="CP17" s="3"/>
    </row>
    <row r="18" spans="1:126" ht="6" customHeight="1">
      <c r="AE18" s="3"/>
      <c r="AF18" s="6"/>
      <c r="AG18" s="6"/>
      <c r="AH18" s="6"/>
      <c r="AI18" s="6"/>
      <c r="AJ18" s="3"/>
      <c r="AL18" s="4"/>
      <c r="AO18" s="3"/>
      <c r="AP18" s="6"/>
      <c r="AQ18" s="6"/>
      <c r="AR18" s="3"/>
      <c r="AS18" s="3"/>
      <c r="BJ18" s="3"/>
      <c r="BK18" s="6"/>
      <c r="BL18" s="6"/>
      <c r="BM18" s="6"/>
      <c r="BN18" s="6"/>
      <c r="BO18" s="3"/>
      <c r="BQ18" s="4"/>
      <c r="BT18" s="3"/>
      <c r="BU18" s="6"/>
      <c r="BV18" s="6"/>
      <c r="BW18" s="3"/>
      <c r="BX18" s="3"/>
      <c r="CL18" s="3"/>
      <c r="CM18" s="6"/>
      <c r="CN18" s="6"/>
      <c r="CO18" s="3"/>
    </row>
    <row r="19" spans="1:126" ht="6" customHeight="1">
      <c r="AF19" s="3"/>
      <c r="AG19" s="3"/>
      <c r="AH19" s="3"/>
      <c r="AI19" s="3"/>
      <c r="AK19" s="4"/>
      <c r="AL19" s="3"/>
      <c r="AM19" s="3"/>
      <c r="AP19" s="3"/>
      <c r="AQ19" s="3"/>
      <c r="AR19" s="3"/>
      <c r="BK19" s="3"/>
      <c r="BL19" s="3"/>
      <c r="BM19" s="3"/>
      <c r="BN19" s="3"/>
      <c r="BP19" s="4"/>
      <c r="BQ19" s="3"/>
      <c r="BR19" s="3"/>
      <c r="BU19" s="3"/>
      <c r="BV19" s="3"/>
      <c r="BW19" s="3"/>
      <c r="CL19" s="3"/>
      <c r="CM19" s="6"/>
      <c r="CN19" s="3"/>
    </row>
    <row r="20" spans="1:126" ht="6" customHeight="1">
      <c r="AJ20" s="4"/>
      <c r="AL20" s="3"/>
      <c r="AM20" s="6"/>
      <c r="AN20" s="3"/>
      <c r="BO20" s="4"/>
      <c r="BQ20" s="3"/>
      <c r="BR20" s="6"/>
      <c r="BS20" s="3"/>
      <c r="CM20" s="3"/>
    </row>
    <row r="21" spans="1:126" ht="6" customHeight="1">
      <c r="AH21" s="4"/>
      <c r="AI21" s="4"/>
      <c r="AK21" s="3"/>
      <c r="AL21" s="6"/>
      <c r="AM21" s="6"/>
      <c r="AN21" s="3"/>
      <c r="BM21" s="4"/>
      <c r="BN21" s="4"/>
      <c r="BP21" s="3"/>
      <c r="BQ21" s="6"/>
      <c r="BR21" s="6"/>
      <c r="BS21" s="3"/>
      <c r="BT21" s="3"/>
    </row>
    <row r="22" spans="1:126" ht="6" customHeight="1">
      <c r="AI22" s="4"/>
      <c r="AK22" s="3"/>
      <c r="AL22" s="6"/>
      <c r="AM22" s="6"/>
      <c r="AN22" s="3"/>
      <c r="BN22" s="4"/>
      <c r="BP22" s="3"/>
      <c r="BQ22" s="6"/>
      <c r="BR22" s="6"/>
      <c r="BS22" s="3"/>
      <c r="BT22" s="3"/>
    </row>
    <row r="23" spans="1:126" ht="6" customHeight="1">
      <c r="AK23" s="3"/>
      <c r="AL23" s="6"/>
      <c r="AM23" s="6"/>
      <c r="AN23" s="3"/>
      <c r="BP23" s="3"/>
      <c r="BQ23" s="6"/>
      <c r="BR23" s="6"/>
      <c r="BS23" s="3"/>
    </row>
    <row r="24" spans="1:126" ht="6" customHeight="1">
      <c r="AK24" s="3"/>
      <c r="AL24" s="6"/>
      <c r="AM24" s="3"/>
      <c r="BP24" s="3"/>
      <c r="BQ24" s="6"/>
      <c r="BR24" s="3"/>
      <c r="CS24" s="3"/>
      <c r="DO24" s="3"/>
    </row>
    <row r="25" spans="1:126" ht="6" customHeight="1">
      <c r="AL25" s="3"/>
      <c r="BQ25" s="3"/>
      <c r="CR25" s="3"/>
      <c r="CS25" s="3"/>
      <c r="CT25" s="3"/>
      <c r="CX25" s="4"/>
      <c r="CY25" s="5"/>
      <c r="DN25" s="3"/>
      <c r="DO25" s="3"/>
      <c r="DP25" s="3"/>
      <c r="DT25" s="4"/>
      <c r="DU25" s="5"/>
    </row>
    <row r="26" spans="1:126" ht="6" customHeight="1">
      <c r="CQ26" s="3"/>
      <c r="CR26" s="3"/>
      <c r="CS26" s="6"/>
      <c r="CT26" s="3"/>
      <c r="CU26" s="3"/>
      <c r="CX26" s="4"/>
      <c r="CY26" s="4"/>
      <c r="DM26" s="3"/>
      <c r="DN26" s="3"/>
      <c r="DO26" s="6"/>
      <c r="DP26" s="3"/>
      <c r="DQ26" s="3"/>
      <c r="DT26" s="4"/>
      <c r="DU26" s="4"/>
    </row>
    <row r="27" spans="1:126" ht="6" customHeight="1">
      <c r="CQ27" s="3"/>
      <c r="CR27" s="6"/>
      <c r="CS27" s="6"/>
      <c r="CT27" s="6"/>
      <c r="CU27" s="3"/>
      <c r="CW27" s="4"/>
      <c r="DM27" s="3"/>
      <c r="DN27" s="6"/>
      <c r="DO27" s="6"/>
      <c r="DP27" s="6"/>
      <c r="DQ27" s="3"/>
      <c r="DS27" s="4"/>
    </row>
    <row r="28" spans="1:126" ht="6" customHeight="1">
      <c r="CQ28" s="3"/>
      <c r="CR28" s="6"/>
      <c r="CS28" s="6"/>
      <c r="CT28" s="6"/>
      <c r="CU28" s="3"/>
      <c r="CV28" s="4"/>
      <c r="DM28" s="3"/>
      <c r="DN28" s="6"/>
      <c r="DO28" s="6"/>
      <c r="DP28" s="6"/>
      <c r="DQ28" s="3"/>
      <c r="DR28" s="4"/>
    </row>
    <row r="29" spans="1:126" ht="6" customHeight="1">
      <c r="CN29" s="3"/>
      <c r="CO29" s="3"/>
      <c r="CR29" s="3"/>
      <c r="CS29" s="6"/>
      <c r="CT29" s="3"/>
      <c r="CU29" s="4"/>
      <c r="CV29" s="3"/>
      <c r="CW29" s="3"/>
      <c r="CX29" s="3"/>
      <c r="DJ29" s="3"/>
      <c r="DK29" s="3"/>
      <c r="DN29" s="3"/>
      <c r="DO29" s="6"/>
      <c r="DP29" s="3"/>
      <c r="DQ29" s="4"/>
      <c r="DR29" s="3"/>
      <c r="DS29" s="3"/>
      <c r="DT29" s="3"/>
    </row>
    <row r="30" spans="1:126" ht="6" customHeight="1">
      <c r="A30" s="2" t="s">
        <v>3</v>
      </c>
      <c r="CM30" s="3"/>
      <c r="CN30" s="3"/>
      <c r="CO30" s="3"/>
      <c r="CP30" s="3"/>
      <c r="CS30" s="3"/>
      <c r="CT30" s="4"/>
      <c r="CU30" s="3"/>
      <c r="CV30" s="6"/>
      <c r="CW30" s="6"/>
      <c r="CX30" s="3"/>
      <c r="CY30" s="3"/>
      <c r="DI30" s="3"/>
      <c r="DJ30" s="3"/>
      <c r="DK30" s="3"/>
      <c r="DL30" s="3"/>
      <c r="DO30" s="3"/>
      <c r="DP30" s="4"/>
      <c r="DQ30" s="3"/>
      <c r="DR30" s="6"/>
      <c r="DS30" s="6"/>
      <c r="DT30" s="3"/>
      <c r="DU30" s="3"/>
    </row>
    <row r="31" spans="1:126" ht="6" customHeight="1">
      <c r="CL31" s="3"/>
      <c r="CM31" s="6"/>
      <c r="CN31" s="6"/>
      <c r="CO31" s="6"/>
      <c r="CP31" s="6"/>
      <c r="CQ31" s="3"/>
      <c r="CR31" s="3"/>
      <c r="CS31" s="4"/>
      <c r="CT31" s="3"/>
      <c r="CU31" s="6"/>
      <c r="CV31" s="6"/>
      <c r="CW31" s="6"/>
      <c r="CX31" s="6"/>
      <c r="CY31" s="3"/>
      <c r="CZ31" s="3"/>
      <c r="DH31" s="3"/>
      <c r="DI31" s="6"/>
      <c r="DJ31" s="6"/>
      <c r="DK31" s="6"/>
      <c r="DL31" s="6"/>
      <c r="DM31" s="3"/>
      <c r="DN31" s="3"/>
      <c r="DO31" s="4"/>
      <c r="DP31" s="3"/>
      <c r="DQ31" s="6"/>
      <c r="DR31" s="6"/>
      <c r="DS31" s="6"/>
      <c r="DT31" s="6"/>
      <c r="DU31" s="3"/>
      <c r="DV31" s="3"/>
    </row>
    <row r="32" spans="1:126" ht="6" customHeight="1">
      <c r="CK32" s="3"/>
      <c r="CL32" s="6"/>
      <c r="CM32" s="6"/>
      <c r="CN32" s="6"/>
      <c r="CO32" s="6"/>
      <c r="CP32" s="3"/>
      <c r="CR32" s="4"/>
      <c r="CU32" s="3"/>
      <c r="CV32" s="6"/>
      <c r="CW32" s="6"/>
      <c r="CX32" s="3"/>
      <c r="CY32" s="3"/>
      <c r="DG32" s="3"/>
      <c r="DH32" s="6"/>
      <c r="DI32" s="6"/>
      <c r="DJ32" s="6"/>
      <c r="DK32" s="6"/>
      <c r="DL32" s="3"/>
      <c r="DN32" s="4"/>
      <c r="DQ32" s="3"/>
      <c r="DR32" s="6"/>
      <c r="DS32" s="6"/>
      <c r="DT32" s="3"/>
      <c r="DU32" s="3"/>
    </row>
    <row r="33" spans="14:124" ht="6" customHeight="1">
      <c r="CL33" s="3"/>
      <c r="CM33" s="3"/>
      <c r="CN33" s="3"/>
      <c r="CO33" s="3"/>
      <c r="CQ33" s="4"/>
      <c r="CR33" s="3"/>
      <c r="CS33" s="3"/>
      <c r="CV33" s="3"/>
      <c r="CW33" s="3"/>
      <c r="CX33" s="3"/>
      <c r="DH33" s="3"/>
      <c r="DI33" s="3"/>
      <c r="DJ33" s="3"/>
      <c r="DK33" s="3"/>
      <c r="DM33" s="4"/>
      <c r="DN33" s="3"/>
      <c r="DO33" s="3"/>
      <c r="DR33" s="3"/>
      <c r="DS33" s="3"/>
      <c r="DT33" s="3"/>
    </row>
    <row r="34" spans="14:124" ht="6" customHeight="1">
      <c r="CP34" s="4"/>
      <c r="CR34" s="3"/>
      <c r="CS34" s="6"/>
      <c r="CT34" s="3"/>
      <c r="DL34" s="4"/>
      <c r="DN34" s="3"/>
      <c r="DO34" s="6"/>
      <c r="DP34" s="3"/>
    </row>
    <row r="35" spans="14:124" ht="6" customHeight="1">
      <c r="CN35" s="4"/>
      <c r="CO35" s="4"/>
      <c r="CQ35" s="3"/>
      <c r="CR35" s="6"/>
      <c r="CS35" s="6"/>
      <c r="CT35" s="3"/>
      <c r="CU35" s="3"/>
      <c r="DJ35" s="4"/>
      <c r="DK35" s="4"/>
      <c r="DM35" s="3"/>
      <c r="DN35" s="6"/>
      <c r="DO35" s="6"/>
      <c r="DP35" s="3"/>
      <c r="DQ35" s="3"/>
    </row>
    <row r="36" spans="14:124" ht="6" customHeight="1">
      <c r="CO36" s="4"/>
      <c r="CQ36" s="3"/>
      <c r="CR36" s="6"/>
      <c r="CS36" s="6"/>
      <c r="CT36" s="3"/>
      <c r="CU36" s="3"/>
      <c r="DK36" s="4"/>
      <c r="DM36" s="3"/>
      <c r="DN36" s="6"/>
      <c r="DO36" s="6"/>
      <c r="DP36" s="3"/>
      <c r="DQ36" s="3"/>
    </row>
    <row r="37" spans="14:124" ht="6" customHeight="1">
      <c r="CQ37" s="3"/>
      <c r="CR37" s="6"/>
      <c r="CS37" s="6"/>
      <c r="CT37" s="3"/>
      <c r="DM37" s="3"/>
      <c r="DN37" s="6"/>
      <c r="DO37" s="6"/>
      <c r="DP37" s="3"/>
    </row>
    <row r="38" spans="14:124" ht="6" customHeight="1">
      <c r="CQ38" s="3"/>
      <c r="CR38" s="6"/>
      <c r="CS38" s="3"/>
      <c r="DM38" s="3"/>
      <c r="DN38" s="6"/>
      <c r="DO38" s="3"/>
    </row>
    <row r="39" spans="14:124" ht="6" customHeight="1">
      <c r="CR39" s="3"/>
      <c r="DN39" s="3"/>
    </row>
    <row r="47" spans="14:124" ht="6" customHeight="1">
      <c r="N47" s="2">
        <v>1</v>
      </c>
    </row>
    <row r="48" spans="14:124" ht="6" customHeight="1">
      <c r="U48" s="7"/>
    </row>
    <row r="58" spans="121:133" ht="6" customHeight="1">
      <c r="DQ58" s="2">
        <v>140</v>
      </c>
    </row>
    <row r="59" spans="121:133" ht="6" customHeight="1">
      <c r="DQ59" s="2">
        <v>215</v>
      </c>
    </row>
    <row r="60" spans="121:133" ht="6" customHeight="1">
      <c r="DQ60" s="2">
        <v>213</v>
      </c>
    </row>
    <row r="61" spans="121:133" ht="6" customHeight="1">
      <c r="DQ61" s="2">
        <v>190</v>
      </c>
    </row>
    <row r="62" spans="121:133" ht="6" customHeight="1">
      <c r="DQ62" s="2">
        <v>139</v>
      </c>
    </row>
    <row r="63" spans="121:133" ht="6" customHeight="1">
      <c r="DQ63" s="2">
        <v>123</v>
      </c>
      <c r="EC63" s="2">
        <v>140</v>
      </c>
    </row>
    <row r="64" spans="121:133" ht="6" customHeight="1">
      <c r="DQ64" s="2">
        <v>96</v>
      </c>
      <c r="EC64" s="2">
        <v>215</v>
      </c>
    </row>
    <row r="65" spans="121:133" ht="6" customHeight="1">
      <c r="DQ65" s="2">
        <v>15</v>
      </c>
      <c r="EC65" s="2">
        <v>213</v>
      </c>
    </row>
    <row r="66" spans="121:133" ht="6" customHeight="1">
      <c r="DQ66" s="2">
        <v>47</v>
      </c>
      <c r="EC66" s="2">
        <v>190</v>
      </c>
    </row>
    <row r="67" spans="121:133" ht="6" customHeight="1">
      <c r="DQ67" s="2">
        <v>69</v>
      </c>
      <c r="EC67" s="2">
        <v>139</v>
      </c>
    </row>
    <row r="68" spans="121:133" ht="6" customHeight="1">
      <c r="DQ68" s="2">
        <v>20</v>
      </c>
      <c r="EC68" s="2">
        <v>123</v>
      </c>
    </row>
    <row r="69" spans="121:133" ht="6" customHeight="1">
      <c r="DQ69" s="2">
        <v>44</v>
      </c>
      <c r="EC69" s="2">
        <v>96</v>
      </c>
    </row>
    <row r="70" spans="121:133" ht="6" customHeight="1">
      <c r="EC70" s="2">
        <v>15</v>
      </c>
    </row>
    <row r="71" spans="121:133" ht="6" customHeight="1">
      <c r="EC71" s="2">
        <v>47</v>
      </c>
    </row>
    <row r="72" spans="121:133" ht="6" customHeight="1">
      <c r="EC72" s="2">
        <v>69</v>
      </c>
    </row>
    <row r="73" spans="121:133" ht="6" customHeight="1">
      <c r="EC73" s="2">
        <v>20</v>
      </c>
    </row>
    <row r="74" spans="121:133" ht="6" customHeight="1">
      <c r="EC74" s="2">
        <v>44</v>
      </c>
    </row>
  </sheetData>
  <mergeCells count="4">
    <mergeCell ref="H2:O3"/>
    <mergeCell ref="V2:AC3"/>
    <mergeCell ref="L6:N7"/>
    <mergeCell ref="Y6:AA7"/>
  </mergeCells>
  <conditionalFormatting sqref="CG218 BK19:BN19 BO18">
    <cfRule type="expression" dxfId="30" priority="21">
      <formula>$Y$6=1</formula>
    </cfRule>
  </conditionalFormatting>
  <conditionalFormatting sqref="BR10 BQ11:BS11 BP12:BQ12 BS12:BT12 BP13:BP14 BT13:BT14 BS15 BQ15 BR16 BT16 BU15:BW15 BW16:BX16 BX17:BY17 BW18:BX18 BU19:BW19 BT18 BP17:BQ17 BL16:BO16 BM15:BN15 BK17 BJ18 BQ19:BR19 BS20:BS23 BT21:BT22 BQ20 BP21:BP24">
    <cfRule type="expression" dxfId="29" priority="20">
      <formula>$Y$6=1</formula>
    </cfRule>
  </conditionalFormatting>
  <conditionalFormatting sqref="BR12">
    <cfRule type="expression" dxfId="28" priority="19">
      <formula>$Y$6=1</formula>
    </cfRule>
  </conditionalFormatting>
  <conditionalFormatting sqref="BM21 BN21:BN22 BO20 BP19 BQ18 BR17 BS16 BT15 BU14 BV13 BW11:BX12">
    <cfRule type="expression" dxfId="27" priority="18">
      <formula>$Y$6=1</formula>
    </cfRule>
  </conditionalFormatting>
  <conditionalFormatting sqref="BJ10:CC25">
    <cfRule type="expression" dxfId="26" priority="17">
      <formula>$Y$6=2</formula>
    </cfRule>
  </conditionalFormatting>
  <conditionalFormatting sqref="AE10:AT25">
    <cfRule type="expression" dxfId="25" priority="16">
      <formula>$Y$6=1</formula>
    </cfRule>
  </conditionalFormatting>
  <conditionalFormatting sqref="AM10 AL11:AN11 AK12:AL12 AN12:AO12 AK13:AK14 AO13:AO14 AN15 AL15 AM16 AO16 AN17 AO18 AP15:AR15 AR16:AS16 AS17:AT17 AR18:AS18 AP19:AR19 AL19:AM19 AL20 AK21:AK24 AN20:AN23 AO21:AO22 AK17:AL17 AJ18 AF19:AI19 AF17 AG16:AJ16 AH15:AI15">
    <cfRule type="expression" dxfId="24" priority="15">
      <formula>$Y$6=2</formula>
    </cfRule>
  </conditionalFormatting>
  <conditionalFormatting sqref="DA60 CG22:DX22 DA23:DX39 CE31:CJ31 CG23:CJ30 CG32:CJ39">
    <cfRule type="expression" dxfId="23" priority="14">
      <formula>$Y$6=3</formula>
    </cfRule>
  </conditionalFormatting>
  <conditionalFormatting sqref="DF64 CD22:DY22 DA23:DY39 CD23:CJ39">
    <cfRule type="expression" dxfId="22" priority="13">
      <formula>$Y$6=1</formula>
    </cfRule>
  </conditionalFormatting>
  <conditionalFormatting sqref="EF33 DD21:EA40">
    <cfRule type="expression" dxfId="21" priority="12">
      <formula>$Y$6=2</formula>
    </cfRule>
  </conditionalFormatting>
  <conditionalFormatting sqref="CK24:CZ39">
    <cfRule type="expression" dxfId="20" priority="11">
      <formula>$Y$6=1</formula>
    </cfRule>
  </conditionalFormatting>
  <conditionalFormatting sqref="CS24 CR25:CT25 CQ26:CR26 CT26:CU26 CQ27:CQ28 CU27:CU28 CT29 CR29 CS30 CU30 CT31 CU32 CV29:CX29 CX30:CY30 CY31:CZ31 CX32:CY32 CV33:CX33 CR33:CS33 CR34 CQ35:CQ38 CT34:CT37 CU35:CU36 CQ31:CR31 CP32 CL33:CO33 CL31 CM30:CP30 CN29:CO29">
    <cfRule type="expression" dxfId="19" priority="10">
      <formula>$Y$6=2</formula>
    </cfRule>
  </conditionalFormatting>
  <conditionalFormatting sqref="CF5:CW20">
    <cfRule type="expression" dxfId="18" priority="9">
      <formula>$Y$6=3</formula>
    </cfRule>
  </conditionalFormatting>
  <conditionalFormatting sqref="CF5:CW20">
    <cfRule type="expression" dxfId="17" priority="8">
      <formula>$Y$6=1</formula>
    </cfRule>
  </conditionalFormatting>
  <conditionalFormatting sqref="CF5:CW20">
    <cfRule type="expression" dxfId="16" priority="7">
      <formula>$Y$6=2</formula>
    </cfRule>
  </conditionalFormatting>
  <conditionalFormatting sqref="EQ32 DE24:DW40">
    <cfRule type="expression" dxfId="15" priority="6">
      <formula>$Y$6=4</formula>
    </cfRule>
  </conditionalFormatting>
  <conditionalFormatting sqref="CN5 CM6:CO6 CL7:CM7 CO7:CP7 CL8:CL9 CP8:CP9 CM10 CO10 CN11 CQ10:CS10 CS11:CT11 CT12:CU12 CS13:CT13 CQ14:CS14 CP13 CO12 CK12:CM12 CH11:CK11 CI10:CJ10 CG12 CF13 CG14:CJ14 CM14:CN14 CM15 CO15:CO18 CP16:CP17 CN19 CM20 CL16:CL19">
    <cfRule type="expression" dxfId="14" priority="5">
      <formula>$Y$6=4</formula>
    </cfRule>
  </conditionalFormatting>
  <conditionalFormatting sqref="AM10 AL11:AN11 AK12:AK14 AO12:AO14 AL15 AN15 AM16 AP15:AR15 AO16 AR16:AS16 AS17:AT17 AR18:AS18 AP19:AR19 AO18 AN17 AK17:AL17 AG16:AJ16 AH15:AI15 AF17 AE18 AF19:AI19 AJ18 AL19:AL20 AM19 AN20:AO23 AK21:AK24">
    <cfRule type="expression" dxfId="13" priority="4">
      <formula>$Y$6=4</formula>
    </cfRule>
  </conditionalFormatting>
  <conditionalFormatting sqref="CS24">
    <cfRule type="expression" dxfId="12" priority="3">
      <formula>$Y$6=4</formula>
    </cfRule>
  </conditionalFormatting>
  <conditionalFormatting sqref="BG10:CC26 CC4:CC9 CD4:CY20 CI24:EA39">
    <cfRule type="expression" dxfId="11" priority="2">
      <formula>$Y$6=0</formula>
    </cfRule>
  </conditionalFormatting>
  <conditionalFormatting sqref="EM23 AC9:AU25">
    <cfRule type="expression" dxfId="10" priority="1">
      <formula>$Y$6=0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FFC000"/>
  </sheetPr>
  <dimension ref="A1:Q29"/>
  <sheetViews>
    <sheetView showGridLines="0" tabSelected="1" zoomScale="84" zoomScaleNormal="84" workbookViewId="0">
      <selection activeCell="Y31" sqref="Y31"/>
    </sheetView>
  </sheetViews>
  <sheetFormatPr defaultRowHeight="15"/>
  <cols>
    <col min="1" max="2" width="9.140625" style="8"/>
    <col min="3" max="3" width="13.5703125" style="8" customWidth="1"/>
    <col min="4" max="4" width="2.140625" style="8" customWidth="1"/>
    <col min="5" max="5" width="2.28515625" style="8" customWidth="1"/>
    <col min="6" max="6" width="9.140625" style="8"/>
    <col min="7" max="7" width="10.140625" style="8" customWidth="1"/>
    <col min="8" max="8" width="2.28515625" style="8" customWidth="1"/>
    <col min="9" max="16" width="9.140625" style="8"/>
    <col min="17" max="17" width="4.5703125" style="8" customWidth="1"/>
    <col min="18" max="16384" width="9.140625" style="8"/>
  </cols>
  <sheetData>
    <row r="1" spans="1:8">
      <c r="A1" s="37" t="s">
        <v>117</v>
      </c>
    </row>
    <row r="3" spans="1:8" ht="10.5" customHeight="1">
      <c r="H3" s="9"/>
    </row>
    <row r="4" spans="1:8" ht="11.25" customHeight="1"/>
    <row r="5" spans="1:8" ht="10.5" customHeight="1"/>
    <row r="9" spans="1:8" ht="11.25" customHeight="1"/>
    <row r="10" spans="1:8" ht="18" customHeight="1"/>
    <row r="11" spans="1:8" ht="13.5" customHeight="1"/>
    <row r="12" spans="1:8" ht="11.25" customHeight="1"/>
    <row r="13" spans="1:8" ht="15.75" customHeight="1"/>
    <row r="24" spans="1:17" ht="22.5" customHeight="1">
      <c r="A24" s="10"/>
      <c r="B24" s="10" t="s">
        <v>7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>
        <v>23</v>
      </c>
      <c r="Q24" s="11">
        <v>1</v>
      </c>
    </row>
    <row r="25" spans="1:1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/>
      <c r="Q25" s="11"/>
    </row>
    <row r="26" spans="1:17" ht="18" customHeight="1">
      <c r="A26" s="10"/>
      <c r="B26" s="10" t="s">
        <v>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>
        <v>65</v>
      </c>
      <c r="Q26" s="11"/>
    </row>
    <row r="27" spans="1:1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</sheetData>
  <conditionalFormatting sqref="P24">
    <cfRule type="expression" priority="11">
      <formula>AND($P$24&gt;=0,$P$24&lt;=30)</formula>
    </cfRule>
  </conditionalFormatting>
  <conditionalFormatting sqref="H3 D10">
    <cfRule type="expression" dxfId="9" priority="10">
      <formula>AND($P$24&gt;=0,$P$24&lt;=30)</formula>
    </cfRule>
  </conditionalFormatting>
  <conditionalFormatting sqref="E12">
    <cfRule type="expression" dxfId="8" priority="4">
      <formula>AND($P$24&gt;=36,$P$24&lt;=65)</formula>
    </cfRule>
    <cfRule type="expression" dxfId="7" priority="9">
      <formula>AND($P$24&gt;=0,$P$24&lt;=30)</formula>
    </cfRule>
  </conditionalFormatting>
  <conditionalFormatting sqref="H4:H5 E10:E11 D11:D12">
    <cfRule type="expression" dxfId="6" priority="8">
      <formula>AND($P$24&gt;=0,$P$24&lt;=30)</formula>
    </cfRule>
  </conditionalFormatting>
  <conditionalFormatting sqref="H4 D11:E11">
    <cfRule type="expression" dxfId="5" priority="2">
      <formula>AND(MOD($P$26,2)=0,$Q$24=2)</formula>
    </cfRule>
    <cfRule type="expression" dxfId="4" priority="7">
      <formula>AND($P$24&gt;=31,$P$24&lt;=35)</formula>
    </cfRule>
  </conditionalFormatting>
  <conditionalFormatting sqref="H3 H5 D10:E10 D12:E12">
    <cfRule type="expression" dxfId="3" priority="6">
      <formula>AND($P$24&gt;=31,$P$24&lt;=35)</formula>
    </cfRule>
  </conditionalFormatting>
  <conditionalFormatting sqref="D12 H5">
    <cfRule type="expression" dxfId="2" priority="5">
      <formula>AND($P$24&gt;=36,$P$24&lt;=65)</formula>
    </cfRule>
  </conditionalFormatting>
  <conditionalFormatting sqref="D10:E11 H3:H4">
    <cfRule type="expression" dxfId="1" priority="3">
      <formula>AND($P$24&gt;=36,$P$24&lt;=65)</formula>
    </cfRule>
  </conditionalFormatting>
  <conditionalFormatting sqref="D10:E10 D12:E12 H3 H5">
    <cfRule type="expression" dxfId="0" priority="1">
      <formula>$Q$24=2</formula>
    </cfRule>
  </conditionalFormatting>
  <hyperlinks>
    <hyperlink ref="A1" r:id="rId1" location="перехрестя!A1"/>
  </hyperlinks>
  <pageMargins left="0.7" right="0.7" top="0.75" bottom="0.75" header="0.3" footer="0.3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92D050"/>
  </sheetPr>
  <dimension ref="A1:AO43"/>
  <sheetViews>
    <sheetView zoomScale="95" zoomScaleNormal="95" workbookViewId="0"/>
  </sheetViews>
  <sheetFormatPr defaultRowHeight="15"/>
  <cols>
    <col min="2" max="2" width="13.7109375" customWidth="1"/>
    <col min="3" max="3" width="12" customWidth="1"/>
  </cols>
  <sheetData>
    <row r="1" spans="1:2">
      <c r="A1" s="37" t="s">
        <v>118</v>
      </c>
      <c r="B1" s="20" t="s">
        <v>48</v>
      </c>
    </row>
    <row r="4" spans="1:2" ht="30" customHeight="1"/>
    <row r="5" spans="1:2" ht="30.75" customHeight="1"/>
    <row r="6" spans="1:2" ht="25.5" customHeight="1"/>
    <row r="7" spans="1:2" ht="21" customHeight="1"/>
    <row r="8" spans="1:2" ht="22.5" customHeight="1"/>
    <row r="10" spans="1:2" ht="19.5" customHeight="1"/>
    <row r="11" spans="1:2" ht="27.75" customHeight="1"/>
    <row r="13" spans="1:2" ht="30.75" customHeight="1"/>
    <row r="14" spans="1:2" ht="29.25" customHeight="1"/>
    <row r="15" spans="1:2" ht="28.5" customHeight="1"/>
    <row r="16" spans="1:2" ht="36" customHeight="1"/>
    <row r="17" spans="2:41">
      <c r="AJ17">
        <f>IF(ROWS($B$25:B25)=$B$18,C25,0)</f>
        <v>0</v>
      </c>
    </row>
    <row r="23" spans="2:41" ht="23.25" customHeight="1"/>
    <row r="24" spans="2:41" s="19" customFormat="1" ht="12">
      <c r="C24" s="19" t="str">
        <f t="shared" ref="C24:AM24" si="0">D30</f>
        <v>youtube.com</v>
      </c>
      <c r="D24" s="19" t="str">
        <f t="shared" si="0"/>
        <v>yandex.ua</v>
      </c>
      <c r="E24" s="19" t="str">
        <f t="shared" si="0"/>
        <v>yandex</v>
      </c>
      <c r="F24" s="19" t="str">
        <f t="shared" si="0"/>
        <v>worldoftanks.ru</v>
      </c>
      <c r="G24" s="19" t="str">
        <f t="shared" si="0"/>
        <v>wmmail.ru</v>
      </c>
      <c r="H24" s="19" t="str">
        <f t="shared" si="0"/>
        <v>wikipedia.org</v>
      </c>
      <c r="I24" s="19" t="str">
        <f t="shared" si="0"/>
        <v>webalta.ru</v>
      </c>
      <c r="J24" s="19" t="str">
        <f t="shared" si="0"/>
        <v>vkontakte</v>
      </c>
      <c r="K24" s="19" t="str">
        <f t="shared" si="0"/>
        <v>ukr.net</v>
      </c>
      <c r="L24" s="19" t="str">
        <f t="shared" si="0"/>
        <v>ucoz.ru</v>
      </c>
      <c r="M24" s="19" t="str">
        <f t="shared" si="0"/>
        <v>twitter.com</v>
      </c>
      <c r="N24" s="19" t="str">
        <f t="shared" si="0"/>
        <v>slando</v>
      </c>
      <c r="O24" s="19" t="str">
        <f t="shared" si="0"/>
        <v>sinoptik.ua</v>
      </c>
      <c r="P24" s="19" t="str">
        <f t="shared" si="0"/>
        <v>rutracker.org</v>
      </c>
      <c r="Q24" s="19" t="str">
        <f t="shared" si="0"/>
        <v>rozetka (.ua+.com.ua)</v>
      </c>
      <c r="R24" s="19" t="str">
        <f t="shared" si="0"/>
        <v>rozetka</v>
      </c>
      <c r="S24" s="19" t="str">
        <f t="shared" si="0"/>
        <v>rambler.ru</v>
      </c>
      <c r="T24" s="19" t="str">
        <f t="shared" si="0"/>
        <v>prom.ua</v>
      </c>
      <c r="U24" s="19" t="str">
        <f t="shared" si="0"/>
        <v>privatbank.ua</v>
      </c>
      <c r="V24" s="19" t="str">
        <f t="shared" si="0"/>
        <v>odnoklassniki</v>
      </c>
      <c r="W24" s="19" t="str">
        <f t="shared" si="0"/>
        <v>meta.ua</v>
      </c>
      <c r="X24" s="19" t="str">
        <f t="shared" si="0"/>
        <v>megogo.net</v>
      </c>
      <c r="Y24" s="19" t="str">
        <f t="shared" si="0"/>
        <v>marketgid (.com+.info)</v>
      </c>
      <c r="Z24" s="19" t="str">
        <f t="shared" si="0"/>
        <v>mail.ru</v>
      </c>
      <c r="AA24" s="19" t="str">
        <f t="shared" si="0"/>
        <v>i.ua</v>
      </c>
      <c r="AB24" s="19" t="str">
        <f t="shared" si="0"/>
        <v>hotmail.com</v>
      </c>
      <c r="AC24" s="19" t="str">
        <f t="shared" si="0"/>
        <v>google</v>
      </c>
      <c r="AD24" s="19" t="str">
        <f t="shared" si="0"/>
        <v>gismeteo.ua</v>
      </c>
      <c r="AE24" s="19" t="str">
        <f t="shared" si="0"/>
        <v>fs.ua</v>
      </c>
      <c r="AF24" s="19" t="str">
        <f t="shared" si="0"/>
        <v>fotostrana.ru</v>
      </c>
      <c r="AG24" s="19" t="str">
        <f t="shared" si="0"/>
        <v>facebook.com</v>
      </c>
      <c r="AH24" s="19" t="str">
        <f t="shared" si="0"/>
        <v>ex.ua</v>
      </c>
      <c r="AI24" s="19" t="str">
        <f t="shared" si="0"/>
        <v>brb.to</v>
      </c>
      <c r="AJ24" s="19" t="str">
        <f t="shared" si="0"/>
        <v>blogspot.com</v>
      </c>
      <c r="AK24" s="19" t="str">
        <f t="shared" si="0"/>
        <v>aukro.ua</v>
      </c>
      <c r="AL24" s="19" t="str">
        <f t="shared" si="0"/>
        <v>ask.fm</v>
      </c>
      <c r="AM24" s="19" t="str">
        <f t="shared" si="0"/>
        <v>aliexpress.com</v>
      </c>
    </row>
    <row r="25" spans="2:41">
      <c r="B25" s="18">
        <v>9</v>
      </c>
      <c r="C25" s="17">
        <f t="shared" ref="C25:AM25" si="1">INDEX($D$31:$AN$43,$B$25,D29)</f>
        <v>0.25</v>
      </c>
      <c r="D25" s="17">
        <f t="shared" si="1"/>
        <v>0.34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0.11</v>
      </c>
      <c r="I25" s="17">
        <f t="shared" si="1"/>
        <v>0.05</v>
      </c>
      <c r="J25" s="17">
        <f t="shared" si="1"/>
        <v>0.54</v>
      </c>
      <c r="K25" s="17">
        <f t="shared" si="1"/>
        <v>0.1</v>
      </c>
      <c r="L25" s="17">
        <f t="shared" si="1"/>
        <v>0.05</v>
      </c>
      <c r="M25" s="17">
        <f t="shared" si="1"/>
        <v>0.03</v>
      </c>
      <c r="N25" s="17">
        <f t="shared" si="1"/>
        <v>0.08</v>
      </c>
      <c r="O25" s="17">
        <f t="shared" si="1"/>
        <v>0.08</v>
      </c>
      <c r="P25" s="17">
        <f t="shared" si="1"/>
        <v>0.04</v>
      </c>
      <c r="Q25" s="17">
        <f t="shared" si="1"/>
        <v>7.0000000000000007E-2</v>
      </c>
      <c r="R25" s="17">
        <f t="shared" si="1"/>
        <v>0</v>
      </c>
      <c r="S25" s="17">
        <f t="shared" si="1"/>
        <v>0.05</v>
      </c>
      <c r="T25" s="17">
        <f t="shared" si="1"/>
        <v>0.04</v>
      </c>
      <c r="U25" s="17">
        <f t="shared" si="1"/>
        <v>0</v>
      </c>
      <c r="V25" s="17">
        <f t="shared" si="1"/>
        <v>0.33</v>
      </c>
      <c r="W25" s="17">
        <f t="shared" si="1"/>
        <v>0</v>
      </c>
      <c r="X25" s="17">
        <f t="shared" si="1"/>
        <v>7.0000000000000007E-2</v>
      </c>
      <c r="Y25" s="17">
        <f t="shared" si="1"/>
        <v>0</v>
      </c>
      <c r="Z25" s="17">
        <f t="shared" si="1"/>
        <v>0.41</v>
      </c>
      <c r="AA25" s="17">
        <f t="shared" si="1"/>
        <v>7.0000000000000007E-2</v>
      </c>
      <c r="AB25" s="17">
        <f t="shared" si="1"/>
        <v>0.05</v>
      </c>
      <c r="AC25" s="17">
        <f t="shared" si="1"/>
        <v>0.59</v>
      </c>
      <c r="AD25" s="17">
        <f t="shared" si="1"/>
        <v>7.0000000000000007E-2</v>
      </c>
      <c r="AE25" s="17">
        <f t="shared" si="1"/>
        <v>0</v>
      </c>
      <c r="AF25" s="17">
        <f t="shared" si="1"/>
        <v>0</v>
      </c>
      <c r="AG25" s="17">
        <f t="shared" si="1"/>
        <v>0.09</v>
      </c>
      <c r="AH25" s="17">
        <f t="shared" si="1"/>
        <v>0.09</v>
      </c>
      <c r="AI25" s="17">
        <f t="shared" si="1"/>
        <v>0</v>
      </c>
      <c r="AJ25" s="17">
        <f t="shared" si="1"/>
        <v>0</v>
      </c>
      <c r="AK25" s="17">
        <f t="shared" si="1"/>
        <v>0.06</v>
      </c>
      <c r="AL25" s="17">
        <f t="shared" si="1"/>
        <v>0.05</v>
      </c>
      <c r="AM25" s="17">
        <f t="shared" si="1"/>
        <v>0</v>
      </c>
    </row>
    <row r="29" spans="2:41">
      <c r="D29">
        <v>1</v>
      </c>
      <c r="E29">
        <v>2</v>
      </c>
      <c r="F29">
        <v>3</v>
      </c>
      <c r="G29">
        <v>4</v>
      </c>
      <c r="H29">
        <v>5</v>
      </c>
      <c r="I29">
        <v>6</v>
      </c>
      <c r="J29">
        <v>7</v>
      </c>
      <c r="K29">
        <v>8</v>
      </c>
      <c r="L29">
        <v>9</v>
      </c>
      <c r="M29">
        <v>10</v>
      </c>
      <c r="N29">
        <v>11</v>
      </c>
      <c r="O29">
        <v>12</v>
      </c>
      <c r="P29">
        <v>13</v>
      </c>
      <c r="Q29">
        <v>14</v>
      </c>
      <c r="R29">
        <v>15</v>
      </c>
      <c r="S29">
        <v>16</v>
      </c>
      <c r="T29">
        <v>17</v>
      </c>
      <c r="U29">
        <v>18</v>
      </c>
      <c r="V29">
        <v>19</v>
      </c>
      <c r="W29">
        <v>20</v>
      </c>
      <c r="X29">
        <v>21</v>
      </c>
      <c r="Y29">
        <v>22</v>
      </c>
      <c r="Z29">
        <v>23</v>
      </c>
      <c r="AA29">
        <v>24</v>
      </c>
      <c r="AB29">
        <v>25</v>
      </c>
      <c r="AC29">
        <v>26</v>
      </c>
      <c r="AD29">
        <v>27</v>
      </c>
      <c r="AE29">
        <v>28</v>
      </c>
      <c r="AF29">
        <v>29</v>
      </c>
      <c r="AG29">
        <v>30</v>
      </c>
      <c r="AH29">
        <v>31</v>
      </c>
      <c r="AI29">
        <v>32</v>
      </c>
      <c r="AJ29">
        <v>33</v>
      </c>
      <c r="AK29">
        <v>34</v>
      </c>
      <c r="AL29">
        <v>35</v>
      </c>
      <c r="AM29">
        <v>36</v>
      </c>
      <c r="AN29">
        <v>37</v>
      </c>
    </row>
    <row r="30" spans="2:41">
      <c r="B30" s="16" t="s">
        <v>47</v>
      </c>
      <c r="C30" t="s">
        <v>9</v>
      </c>
      <c r="D30" s="15" t="s">
        <v>46</v>
      </c>
      <c r="E30" s="15" t="s">
        <v>45</v>
      </c>
      <c r="F30" s="15" t="s">
        <v>44</v>
      </c>
      <c r="G30" s="15" t="s">
        <v>43</v>
      </c>
      <c r="H30" s="15" t="s">
        <v>42</v>
      </c>
      <c r="I30" s="15" t="s">
        <v>41</v>
      </c>
      <c r="J30" s="15" t="s">
        <v>40</v>
      </c>
      <c r="K30" s="15" t="s">
        <v>39</v>
      </c>
      <c r="L30" s="15" t="s">
        <v>38</v>
      </c>
      <c r="M30" s="15" t="s">
        <v>37</v>
      </c>
      <c r="N30" s="15" t="s">
        <v>36</v>
      </c>
      <c r="O30" s="15" t="s">
        <v>35</v>
      </c>
      <c r="P30" s="15" t="s">
        <v>34</v>
      </c>
      <c r="Q30" s="15" t="s">
        <v>33</v>
      </c>
      <c r="R30" s="15" t="s">
        <v>32</v>
      </c>
      <c r="S30" s="15" t="s">
        <v>31</v>
      </c>
      <c r="T30" s="15" t="s">
        <v>30</v>
      </c>
      <c r="U30" s="15" t="s">
        <v>29</v>
      </c>
      <c r="V30" s="15" t="s">
        <v>28</v>
      </c>
      <c r="W30" s="15" t="s">
        <v>27</v>
      </c>
      <c r="X30" s="15" t="s">
        <v>26</v>
      </c>
      <c r="Y30" s="15" t="s">
        <v>25</v>
      </c>
      <c r="Z30" s="15" t="s">
        <v>24</v>
      </c>
      <c r="AA30" s="15" t="s">
        <v>23</v>
      </c>
      <c r="AB30" s="15" t="s">
        <v>22</v>
      </c>
      <c r="AC30" s="15" t="s">
        <v>21</v>
      </c>
      <c r="AD30" s="15" t="s">
        <v>20</v>
      </c>
      <c r="AE30" s="15" t="s">
        <v>19</v>
      </c>
      <c r="AF30" s="15" t="s">
        <v>18</v>
      </c>
      <c r="AG30" s="15" t="s">
        <v>17</v>
      </c>
      <c r="AH30" s="15" t="s">
        <v>16</v>
      </c>
      <c r="AI30" s="15" t="s">
        <v>15</v>
      </c>
      <c r="AJ30" s="15" t="s">
        <v>14</v>
      </c>
      <c r="AK30" s="15" t="s">
        <v>13</v>
      </c>
      <c r="AL30" s="15" t="s">
        <v>12</v>
      </c>
      <c r="AM30" s="15" t="s">
        <v>11</v>
      </c>
      <c r="AN30" s="15" t="s">
        <v>10</v>
      </c>
      <c r="AO30" s="15" t="s">
        <v>9</v>
      </c>
    </row>
    <row r="31" spans="2:41">
      <c r="B31" s="14">
        <v>41275</v>
      </c>
      <c r="C31" s="12">
        <f t="shared" ref="C31:C43" si="2">SUM(D31:AN31)</f>
        <v>4.1499999999999995</v>
      </c>
      <c r="D31" s="13">
        <v>0.26</v>
      </c>
      <c r="E31" s="13"/>
      <c r="F31" s="13">
        <v>0.4</v>
      </c>
      <c r="G31" s="13"/>
      <c r="H31" s="13"/>
      <c r="I31" s="13">
        <v>0.14000000000000001</v>
      </c>
      <c r="J31" s="13">
        <v>0.08</v>
      </c>
      <c r="K31" s="13">
        <v>0.56999999999999995</v>
      </c>
      <c r="L31" s="13">
        <v>0.12</v>
      </c>
      <c r="M31" s="13">
        <v>0.06</v>
      </c>
      <c r="N31" s="13"/>
      <c r="O31" s="13">
        <v>0.05</v>
      </c>
      <c r="P31" s="13">
        <v>7.0000000000000007E-2</v>
      </c>
      <c r="Q31" s="13">
        <v>0.06</v>
      </c>
      <c r="R31" s="13">
        <v>7.0000000000000007E-2</v>
      </c>
      <c r="S31" s="13"/>
      <c r="T31" s="13">
        <v>7.0000000000000007E-2</v>
      </c>
      <c r="U31" s="13"/>
      <c r="V31" s="13"/>
      <c r="W31" s="13">
        <v>0.37</v>
      </c>
      <c r="X31" s="13">
        <v>0.05</v>
      </c>
      <c r="Y31" s="13"/>
      <c r="Z31" s="13">
        <v>0.05</v>
      </c>
      <c r="AA31" s="13">
        <v>0.47</v>
      </c>
      <c r="AB31" s="13">
        <v>0.08</v>
      </c>
      <c r="AC31" s="13"/>
      <c r="AD31" s="13">
        <v>0.64</v>
      </c>
      <c r="AE31" s="13">
        <v>7.0000000000000007E-2</v>
      </c>
      <c r="AF31" s="13"/>
      <c r="AG31" s="13">
        <v>0.05</v>
      </c>
      <c r="AH31" s="13">
        <v>0.13</v>
      </c>
      <c r="AI31" s="13">
        <v>0.11</v>
      </c>
      <c r="AJ31" s="13"/>
      <c r="AK31" s="13">
        <v>0.06</v>
      </c>
      <c r="AL31" s="13">
        <v>7.0000000000000007E-2</v>
      </c>
      <c r="AM31" s="13">
        <v>0.05</v>
      </c>
      <c r="AN31" s="13"/>
      <c r="AO31" s="12">
        <f>IF(ROWS($B$31:B31)=$B$25,C31,0)</f>
        <v>0</v>
      </c>
    </row>
    <row r="32" spans="2:41">
      <c r="B32" s="14">
        <v>41306</v>
      </c>
      <c r="C32" s="12">
        <f t="shared" si="2"/>
        <v>4.2119999999999989</v>
      </c>
      <c r="D32" s="13">
        <v>0.28000000000000003</v>
      </c>
      <c r="E32" s="13"/>
      <c r="F32" s="13">
        <v>0.4</v>
      </c>
      <c r="G32" s="13"/>
      <c r="H32" s="13"/>
      <c r="I32" s="13">
        <v>0.15</v>
      </c>
      <c r="J32" s="13">
        <v>7.0000000000000007E-2</v>
      </c>
      <c r="K32" s="13">
        <v>0.6</v>
      </c>
      <c r="L32" s="13">
        <v>0.12</v>
      </c>
      <c r="M32" s="13">
        <v>0.06</v>
      </c>
      <c r="N32" s="13"/>
      <c r="O32" s="13">
        <v>0.05</v>
      </c>
      <c r="P32" s="13">
        <v>7.1999999999999995E-2</v>
      </c>
      <c r="Q32" s="13">
        <v>0.06</v>
      </c>
      <c r="R32" s="13">
        <v>7.0000000000000007E-2</v>
      </c>
      <c r="S32" s="13"/>
      <c r="T32" s="13">
        <v>7.0000000000000007E-2</v>
      </c>
      <c r="U32" s="13"/>
      <c r="V32" s="13"/>
      <c r="W32" s="13">
        <v>0.37</v>
      </c>
      <c r="X32" s="13">
        <v>0.05</v>
      </c>
      <c r="Y32" s="13"/>
      <c r="Z32" s="13">
        <v>0.05</v>
      </c>
      <c r="AA32" s="13">
        <v>0.48</v>
      </c>
      <c r="AB32" s="13">
        <v>0.08</v>
      </c>
      <c r="AC32" s="13"/>
      <c r="AD32" s="13">
        <v>0.66</v>
      </c>
      <c r="AE32" s="13">
        <v>0.06</v>
      </c>
      <c r="AF32" s="13"/>
      <c r="AG32" s="13">
        <v>0.05</v>
      </c>
      <c r="AH32" s="13">
        <v>0.13</v>
      </c>
      <c r="AI32" s="13">
        <v>0.11</v>
      </c>
      <c r="AJ32" s="13"/>
      <c r="AK32" s="13">
        <v>0.06</v>
      </c>
      <c r="AL32" s="13">
        <v>0.06</v>
      </c>
      <c r="AM32" s="13">
        <v>0.05</v>
      </c>
      <c r="AN32" s="13"/>
      <c r="AO32" s="12">
        <f>IF(ROWS($B$31:B32)=$B$25,C32,0)</f>
        <v>0</v>
      </c>
    </row>
    <row r="33" spans="2:41">
      <c r="B33" s="14">
        <v>41334</v>
      </c>
      <c r="C33" s="12">
        <f t="shared" si="2"/>
        <v>4.3099999999999996</v>
      </c>
      <c r="D33" s="13">
        <v>0.28999999999999998</v>
      </c>
      <c r="E33" s="13"/>
      <c r="F33" s="13">
        <v>0.4</v>
      </c>
      <c r="G33" s="13"/>
      <c r="H33" s="13">
        <v>0.05</v>
      </c>
      <c r="I33" s="13">
        <v>0.15</v>
      </c>
      <c r="J33" s="13">
        <v>0.08</v>
      </c>
      <c r="K33" s="13">
        <v>0.61</v>
      </c>
      <c r="L33" s="13">
        <v>0.11</v>
      </c>
      <c r="M33" s="13">
        <v>0.06</v>
      </c>
      <c r="N33" s="13"/>
      <c r="O33" s="13">
        <v>7.0000000000000007E-2</v>
      </c>
      <c r="P33" s="13">
        <v>0.09</v>
      </c>
      <c r="Q33" s="13">
        <v>0.05</v>
      </c>
      <c r="R33" s="13">
        <v>7.0000000000000007E-2</v>
      </c>
      <c r="S33" s="13"/>
      <c r="T33" s="13">
        <v>7.0000000000000007E-2</v>
      </c>
      <c r="U33" s="13"/>
      <c r="V33" s="13"/>
      <c r="W33" s="13">
        <v>0.37</v>
      </c>
      <c r="X33" s="13">
        <v>0.05</v>
      </c>
      <c r="Y33" s="13">
        <v>0.06</v>
      </c>
      <c r="Z33" s="13"/>
      <c r="AA33" s="13">
        <v>0.48</v>
      </c>
      <c r="AB33" s="13">
        <v>7.0000000000000007E-2</v>
      </c>
      <c r="AC33" s="13"/>
      <c r="AD33" s="13">
        <v>0.66</v>
      </c>
      <c r="AE33" s="13">
        <v>0.08</v>
      </c>
      <c r="AF33" s="13"/>
      <c r="AG33" s="13"/>
      <c r="AH33" s="13">
        <v>0.14000000000000001</v>
      </c>
      <c r="AI33" s="13">
        <v>0.11</v>
      </c>
      <c r="AJ33" s="13"/>
      <c r="AK33" s="13">
        <v>0.06</v>
      </c>
      <c r="AL33" s="13">
        <v>0.06</v>
      </c>
      <c r="AM33" s="13">
        <v>7.0000000000000007E-2</v>
      </c>
      <c r="AN33" s="13"/>
      <c r="AO33" s="12">
        <f>IF(ROWS($B$31:B33)=$B$25,C33,0)</f>
        <v>0</v>
      </c>
    </row>
    <row r="34" spans="2:41">
      <c r="B34" s="14">
        <v>41365</v>
      </c>
      <c r="C34" s="12">
        <f t="shared" si="2"/>
        <v>4.0699999999999994</v>
      </c>
      <c r="D34" s="13">
        <v>0.27</v>
      </c>
      <c r="E34" s="13"/>
      <c r="F34" s="13">
        <v>0.38</v>
      </c>
      <c r="G34" s="13"/>
      <c r="H34" s="13">
        <v>0.05</v>
      </c>
      <c r="I34" s="13">
        <v>0.13</v>
      </c>
      <c r="J34" s="13">
        <v>0.08</v>
      </c>
      <c r="K34" s="13">
        <v>0.59</v>
      </c>
      <c r="L34" s="13">
        <v>0.11</v>
      </c>
      <c r="M34" s="13">
        <v>0.05</v>
      </c>
      <c r="N34" s="13"/>
      <c r="O34" s="13">
        <v>7.0000000000000007E-2</v>
      </c>
      <c r="P34" s="13">
        <v>0.09</v>
      </c>
      <c r="Q34" s="13">
        <v>0.04</v>
      </c>
      <c r="R34" s="13">
        <v>0.06</v>
      </c>
      <c r="S34" s="13"/>
      <c r="T34" s="13">
        <v>0.06</v>
      </c>
      <c r="U34" s="13">
        <v>0.04</v>
      </c>
      <c r="V34" s="13"/>
      <c r="W34" s="13">
        <v>0.34</v>
      </c>
      <c r="X34" s="13">
        <v>0.04</v>
      </c>
      <c r="Y34" s="13"/>
      <c r="Z34" s="13"/>
      <c r="AA34" s="13">
        <v>0.46</v>
      </c>
      <c r="AB34" s="13">
        <v>7.0000000000000007E-2</v>
      </c>
      <c r="AC34" s="13"/>
      <c r="AD34" s="13">
        <v>0.64</v>
      </c>
      <c r="AE34" s="13">
        <v>0.08</v>
      </c>
      <c r="AF34" s="13"/>
      <c r="AG34" s="13"/>
      <c r="AH34" s="13">
        <v>0.13</v>
      </c>
      <c r="AI34" s="13">
        <v>0.11</v>
      </c>
      <c r="AJ34" s="13"/>
      <c r="AK34" s="13">
        <v>0.06</v>
      </c>
      <c r="AL34" s="13">
        <v>0.06</v>
      </c>
      <c r="AM34" s="13">
        <v>0.06</v>
      </c>
      <c r="AN34" s="13"/>
      <c r="AO34" s="12">
        <f>IF(ROWS($B$31:B34)=$B$25,C34,0)</f>
        <v>0</v>
      </c>
    </row>
    <row r="35" spans="2:41">
      <c r="B35" s="14">
        <v>41395</v>
      </c>
      <c r="C35" s="12">
        <f t="shared" si="2"/>
        <v>3.85</v>
      </c>
      <c r="D35" s="13">
        <v>0.26</v>
      </c>
      <c r="E35" s="13"/>
      <c r="F35" s="13">
        <v>0.36</v>
      </c>
      <c r="G35" s="13">
        <v>0.04</v>
      </c>
      <c r="H35" s="13">
        <v>0.04</v>
      </c>
      <c r="I35" s="13">
        <v>0.12</v>
      </c>
      <c r="J35" s="13">
        <v>0.08</v>
      </c>
      <c r="K35" s="13">
        <v>0.56999999999999995</v>
      </c>
      <c r="L35" s="13">
        <v>0.11</v>
      </c>
      <c r="M35" s="13">
        <v>0.04</v>
      </c>
      <c r="N35" s="13"/>
      <c r="O35" s="13">
        <v>7.0000000000000007E-2</v>
      </c>
      <c r="P35" s="13">
        <v>0.08</v>
      </c>
      <c r="Q35" s="13">
        <v>0.04</v>
      </c>
      <c r="R35" s="13">
        <v>0.05</v>
      </c>
      <c r="S35" s="13"/>
      <c r="T35" s="13">
        <v>0.05</v>
      </c>
      <c r="U35" s="13"/>
      <c r="V35" s="13"/>
      <c r="W35" s="13">
        <v>0.34</v>
      </c>
      <c r="X35" s="13"/>
      <c r="Y35" s="13"/>
      <c r="Z35" s="13"/>
      <c r="AA35" s="13">
        <v>0.44</v>
      </c>
      <c r="AB35" s="13">
        <v>7.0000000000000007E-2</v>
      </c>
      <c r="AC35" s="13"/>
      <c r="AD35" s="13">
        <v>0.62</v>
      </c>
      <c r="AE35" s="13">
        <v>7.0000000000000007E-2</v>
      </c>
      <c r="AF35" s="13">
        <v>0.04</v>
      </c>
      <c r="AG35" s="13"/>
      <c r="AH35" s="13">
        <v>0.09</v>
      </c>
      <c r="AI35" s="13">
        <v>0.1</v>
      </c>
      <c r="AJ35" s="13"/>
      <c r="AK35" s="13">
        <v>0.05</v>
      </c>
      <c r="AL35" s="13">
        <v>0.06</v>
      </c>
      <c r="AM35" s="13">
        <v>0.06</v>
      </c>
      <c r="AN35" s="13"/>
      <c r="AO35" s="12">
        <f>IF(ROWS($B$31:B35)=$B$25,C35,0)</f>
        <v>0</v>
      </c>
    </row>
    <row r="36" spans="2:41">
      <c r="B36" s="14">
        <v>41426</v>
      </c>
      <c r="C36" s="12">
        <f t="shared" si="2"/>
        <v>3.7400000000000007</v>
      </c>
      <c r="D36" s="13">
        <v>0.26</v>
      </c>
      <c r="E36" s="13"/>
      <c r="F36" s="13">
        <v>0.35</v>
      </c>
      <c r="G36" s="13"/>
      <c r="H36" s="13">
        <v>0.04</v>
      </c>
      <c r="I36" s="13">
        <v>0.11</v>
      </c>
      <c r="J36" s="13">
        <v>7.0000000000000007E-2</v>
      </c>
      <c r="K36" s="13">
        <v>0.56999999999999995</v>
      </c>
      <c r="L36" s="13">
        <v>0.1</v>
      </c>
      <c r="M36" s="13">
        <v>0.04</v>
      </c>
      <c r="N36" s="13"/>
      <c r="O36" s="13">
        <v>7.0000000000000007E-2</v>
      </c>
      <c r="P36" s="13">
        <v>7.0000000000000007E-2</v>
      </c>
      <c r="Q36" s="13">
        <v>0.04</v>
      </c>
      <c r="R36" s="13">
        <v>0.05</v>
      </c>
      <c r="S36" s="13"/>
      <c r="T36" s="13">
        <v>0.05</v>
      </c>
      <c r="U36" s="13"/>
      <c r="V36" s="13"/>
      <c r="W36" s="13">
        <v>0.33</v>
      </c>
      <c r="X36" s="13"/>
      <c r="Y36" s="13"/>
      <c r="Z36" s="13"/>
      <c r="AA36" s="13">
        <v>0.43</v>
      </c>
      <c r="AB36" s="13">
        <v>0.06</v>
      </c>
      <c r="AC36" s="13">
        <v>0.05</v>
      </c>
      <c r="AD36" s="13">
        <v>0.6</v>
      </c>
      <c r="AE36" s="13">
        <v>0.06</v>
      </c>
      <c r="AF36" s="13">
        <v>0.04</v>
      </c>
      <c r="AG36" s="13"/>
      <c r="AH36" s="13">
        <v>0.08</v>
      </c>
      <c r="AI36" s="13">
        <v>0.1</v>
      </c>
      <c r="AJ36" s="13"/>
      <c r="AK36" s="13">
        <v>0.05</v>
      </c>
      <c r="AL36" s="13">
        <v>0.06</v>
      </c>
      <c r="AM36" s="13">
        <v>0.06</v>
      </c>
      <c r="AN36" s="13"/>
      <c r="AO36" s="12">
        <f>IF(ROWS($B$31:B36)=$B$25,C36,0)</f>
        <v>0</v>
      </c>
    </row>
    <row r="37" spans="2:41">
      <c r="B37" s="14">
        <v>41456</v>
      </c>
      <c r="C37" s="12">
        <f t="shared" si="2"/>
        <v>3.6799999999999997</v>
      </c>
      <c r="D37" s="13">
        <v>0.25</v>
      </c>
      <c r="E37" s="13"/>
      <c r="F37" s="13">
        <v>0.35</v>
      </c>
      <c r="G37" s="13"/>
      <c r="H37" s="13"/>
      <c r="I37" s="13">
        <v>0.1</v>
      </c>
      <c r="J37" s="13">
        <v>0.06</v>
      </c>
      <c r="K37" s="13">
        <v>0.55000000000000004</v>
      </c>
      <c r="L37" s="13">
        <v>0.1</v>
      </c>
      <c r="M37" s="13">
        <v>0.04</v>
      </c>
      <c r="N37" s="13"/>
      <c r="O37" s="13">
        <v>0.06</v>
      </c>
      <c r="P37" s="13">
        <v>7.0000000000000007E-2</v>
      </c>
      <c r="Q37" s="13">
        <v>0.04</v>
      </c>
      <c r="R37" s="13">
        <v>0.05</v>
      </c>
      <c r="S37" s="13"/>
      <c r="T37" s="13">
        <v>0.05</v>
      </c>
      <c r="U37" s="13">
        <v>0.04</v>
      </c>
      <c r="V37" s="13"/>
      <c r="W37" s="13">
        <v>0.34</v>
      </c>
      <c r="X37" s="13"/>
      <c r="Y37" s="13">
        <v>0.05</v>
      </c>
      <c r="Z37" s="13"/>
      <c r="AA37" s="13">
        <v>0.43</v>
      </c>
      <c r="AB37" s="13">
        <v>0.06</v>
      </c>
      <c r="AC37" s="13">
        <v>0.05</v>
      </c>
      <c r="AD37" s="13">
        <v>0.6</v>
      </c>
      <c r="AE37" s="13">
        <v>0.06</v>
      </c>
      <c r="AF37" s="13"/>
      <c r="AG37" s="13"/>
      <c r="AH37" s="13">
        <v>0.09</v>
      </c>
      <c r="AI37" s="13">
        <v>0.09</v>
      </c>
      <c r="AJ37" s="13"/>
      <c r="AK37" s="13">
        <v>0.05</v>
      </c>
      <c r="AL37" s="13">
        <v>0.05</v>
      </c>
      <c r="AM37" s="13">
        <v>0.05</v>
      </c>
      <c r="AN37" s="13"/>
      <c r="AO37" s="12">
        <f>IF(ROWS($B$31:B37)=$B$25,C37,0)</f>
        <v>0</v>
      </c>
    </row>
    <row r="38" spans="2:41">
      <c r="B38" s="14">
        <v>41487</v>
      </c>
      <c r="C38" s="12">
        <f t="shared" si="2"/>
        <v>3.67</v>
      </c>
      <c r="D38" s="13">
        <v>0.26</v>
      </c>
      <c r="E38" s="13"/>
      <c r="F38" s="13">
        <v>0.35</v>
      </c>
      <c r="G38" s="13"/>
      <c r="H38" s="13"/>
      <c r="I38" s="13">
        <v>0.1</v>
      </c>
      <c r="J38" s="13">
        <v>0.06</v>
      </c>
      <c r="K38" s="13">
        <v>0.53</v>
      </c>
      <c r="L38" s="13">
        <v>0.1</v>
      </c>
      <c r="M38" s="13">
        <v>0.04</v>
      </c>
      <c r="N38" s="13">
        <v>0.04</v>
      </c>
      <c r="O38" s="13">
        <v>7.0000000000000007E-2</v>
      </c>
      <c r="P38" s="13">
        <v>7.0000000000000007E-2</v>
      </c>
      <c r="Q38" s="13"/>
      <c r="R38" s="13">
        <v>0.06</v>
      </c>
      <c r="S38" s="13"/>
      <c r="T38" s="13">
        <v>0.05</v>
      </c>
      <c r="U38" s="13">
        <v>0.04</v>
      </c>
      <c r="V38" s="13"/>
      <c r="W38" s="13">
        <v>0.34</v>
      </c>
      <c r="X38" s="13"/>
      <c r="Y38" s="13">
        <v>0.06</v>
      </c>
      <c r="Z38" s="13"/>
      <c r="AA38" s="13">
        <v>0.41</v>
      </c>
      <c r="AB38" s="13">
        <v>0.06</v>
      </c>
      <c r="AC38" s="13">
        <v>0.05</v>
      </c>
      <c r="AD38" s="13">
        <v>0.57999999999999996</v>
      </c>
      <c r="AE38" s="13">
        <v>0.06</v>
      </c>
      <c r="AF38" s="13"/>
      <c r="AG38" s="13"/>
      <c r="AH38" s="13">
        <v>0.09</v>
      </c>
      <c r="AI38" s="13">
        <v>0.09</v>
      </c>
      <c r="AJ38" s="13"/>
      <c r="AK38" s="13">
        <v>0.05</v>
      </c>
      <c r="AL38" s="13">
        <v>0.06</v>
      </c>
      <c r="AM38" s="13">
        <v>0.05</v>
      </c>
      <c r="AN38" s="13"/>
      <c r="AO38" s="12">
        <f>IF(ROWS($B$31:B38)=$B$25,C38,0)</f>
        <v>0</v>
      </c>
    </row>
    <row r="39" spans="2:41">
      <c r="B39" s="14">
        <v>41518</v>
      </c>
      <c r="C39" s="12">
        <f t="shared" si="2"/>
        <v>3.7099999999999995</v>
      </c>
      <c r="D39" s="13">
        <v>0.25</v>
      </c>
      <c r="E39" s="13">
        <v>0.34</v>
      </c>
      <c r="F39" s="13"/>
      <c r="G39" s="13"/>
      <c r="H39" s="13"/>
      <c r="I39" s="13">
        <v>0.11</v>
      </c>
      <c r="J39" s="13">
        <v>0.05</v>
      </c>
      <c r="K39" s="13">
        <v>0.54</v>
      </c>
      <c r="L39" s="13">
        <v>0.1</v>
      </c>
      <c r="M39" s="13">
        <v>0.05</v>
      </c>
      <c r="N39" s="13">
        <v>0.03</v>
      </c>
      <c r="O39" s="13">
        <v>0.08</v>
      </c>
      <c r="P39" s="13">
        <v>0.08</v>
      </c>
      <c r="Q39" s="13">
        <v>0.04</v>
      </c>
      <c r="R39" s="13">
        <v>7.0000000000000007E-2</v>
      </c>
      <c r="S39" s="13"/>
      <c r="T39" s="13">
        <v>0.05</v>
      </c>
      <c r="U39" s="13">
        <v>0.04</v>
      </c>
      <c r="V39" s="13"/>
      <c r="W39" s="13">
        <v>0.33</v>
      </c>
      <c r="X39" s="13"/>
      <c r="Y39" s="13">
        <v>7.0000000000000007E-2</v>
      </c>
      <c r="Z39" s="13"/>
      <c r="AA39" s="13">
        <v>0.41</v>
      </c>
      <c r="AB39" s="13">
        <v>7.0000000000000007E-2</v>
      </c>
      <c r="AC39" s="13">
        <v>0.05</v>
      </c>
      <c r="AD39" s="13">
        <v>0.59</v>
      </c>
      <c r="AE39" s="13">
        <v>7.0000000000000007E-2</v>
      </c>
      <c r="AF39" s="13"/>
      <c r="AG39" s="13"/>
      <c r="AH39" s="13">
        <v>0.09</v>
      </c>
      <c r="AI39" s="13">
        <v>0.09</v>
      </c>
      <c r="AJ39" s="13"/>
      <c r="AK39" s="13"/>
      <c r="AL39" s="13">
        <v>0.06</v>
      </c>
      <c r="AM39" s="13">
        <v>0.05</v>
      </c>
      <c r="AN39" s="13"/>
      <c r="AO39" s="12">
        <f>IF(ROWS($B$31:B39)=$B$25,C39,0)</f>
        <v>3.7099999999999995</v>
      </c>
    </row>
    <row r="40" spans="2:41">
      <c r="B40" s="14">
        <v>41548</v>
      </c>
      <c r="C40" s="12">
        <f t="shared" si="2"/>
        <v>3.69</v>
      </c>
      <c r="D40" s="13">
        <v>0.25</v>
      </c>
      <c r="E40" s="13"/>
      <c r="F40" s="13">
        <v>0.34</v>
      </c>
      <c r="G40" s="13"/>
      <c r="H40" s="13"/>
      <c r="I40" s="13">
        <v>0.11</v>
      </c>
      <c r="J40" s="13">
        <v>0.05</v>
      </c>
      <c r="K40" s="13">
        <v>0.54</v>
      </c>
      <c r="L40" s="13">
        <v>0.1</v>
      </c>
      <c r="M40" s="13">
        <v>0.05</v>
      </c>
      <c r="N40" s="13"/>
      <c r="O40" s="13">
        <v>0.08</v>
      </c>
      <c r="P40" s="13">
        <v>7.0000000000000007E-2</v>
      </c>
      <c r="Q40" s="13">
        <v>0.04</v>
      </c>
      <c r="R40" s="13">
        <v>7.0000000000000007E-2</v>
      </c>
      <c r="S40" s="13"/>
      <c r="T40" s="13">
        <v>0.05</v>
      </c>
      <c r="U40" s="13">
        <v>0.04</v>
      </c>
      <c r="V40" s="13">
        <v>0.04</v>
      </c>
      <c r="W40" s="13">
        <v>0.33</v>
      </c>
      <c r="X40" s="13"/>
      <c r="Y40" s="13">
        <v>7.0000000000000007E-2</v>
      </c>
      <c r="Z40" s="13"/>
      <c r="AA40" s="13">
        <v>0.4</v>
      </c>
      <c r="AB40" s="13">
        <v>7.0000000000000007E-2</v>
      </c>
      <c r="AC40" s="13"/>
      <c r="AD40" s="13">
        <v>0.59</v>
      </c>
      <c r="AE40" s="13">
        <v>0.06</v>
      </c>
      <c r="AF40" s="13"/>
      <c r="AG40" s="13"/>
      <c r="AH40" s="13">
        <v>0.08</v>
      </c>
      <c r="AI40" s="13">
        <v>0.09</v>
      </c>
      <c r="AJ40" s="13"/>
      <c r="AK40" s="13">
        <v>0.05</v>
      </c>
      <c r="AL40" s="13">
        <v>0.06</v>
      </c>
      <c r="AM40" s="13">
        <v>0.06</v>
      </c>
      <c r="AN40" s="13"/>
      <c r="AO40" s="12">
        <f>IF(ROWS($B$31:B40)=$B$25,C40,0)</f>
        <v>0</v>
      </c>
    </row>
    <row r="41" spans="2:41">
      <c r="B41" s="14">
        <v>41579</v>
      </c>
      <c r="C41" s="12">
        <f t="shared" si="2"/>
        <v>3.6999999999999993</v>
      </c>
      <c r="D41" s="13">
        <v>0.26</v>
      </c>
      <c r="E41" s="13"/>
      <c r="F41" s="13">
        <v>0.33</v>
      </c>
      <c r="G41" s="13"/>
      <c r="H41" s="13"/>
      <c r="I41" s="13">
        <v>0.11</v>
      </c>
      <c r="J41" s="13">
        <v>0.05</v>
      </c>
      <c r="K41" s="13">
        <v>0.53</v>
      </c>
      <c r="L41" s="13">
        <v>0.11</v>
      </c>
      <c r="M41" s="13">
        <v>0.05</v>
      </c>
      <c r="N41" s="13"/>
      <c r="O41" s="13">
        <v>0.08</v>
      </c>
      <c r="P41" s="13">
        <v>7.0000000000000007E-2</v>
      </c>
      <c r="Q41" s="13">
        <v>0.04</v>
      </c>
      <c r="R41" s="13">
        <v>7.0000000000000007E-2</v>
      </c>
      <c r="S41" s="13"/>
      <c r="T41" s="13">
        <v>0.05</v>
      </c>
      <c r="U41" s="13">
        <v>0.04</v>
      </c>
      <c r="V41" s="13"/>
      <c r="W41" s="13">
        <v>0.33</v>
      </c>
      <c r="X41" s="13"/>
      <c r="Y41" s="13">
        <v>7.0000000000000007E-2</v>
      </c>
      <c r="Z41" s="13"/>
      <c r="AA41" s="13">
        <v>0.42</v>
      </c>
      <c r="AB41" s="13">
        <v>7.0000000000000007E-2</v>
      </c>
      <c r="AC41" s="13"/>
      <c r="AD41" s="13">
        <v>0.59</v>
      </c>
      <c r="AE41" s="13">
        <v>0.05</v>
      </c>
      <c r="AF41" s="13"/>
      <c r="AG41" s="13"/>
      <c r="AH41" s="13">
        <v>0.08</v>
      </c>
      <c r="AI41" s="13">
        <v>0.09</v>
      </c>
      <c r="AJ41" s="13">
        <v>0.04</v>
      </c>
      <c r="AK41" s="13">
        <v>0.05</v>
      </c>
      <c r="AL41" s="13">
        <v>7.0000000000000007E-2</v>
      </c>
      <c r="AM41" s="13">
        <v>0.05</v>
      </c>
      <c r="AN41" s="13"/>
      <c r="AO41" s="12">
        <f>IF(ROWS($B$31:B41)=$B$25,C41,0)</f>
        <v>0</v>
      </c>
    </row>
    <row r="42" spans="2:41">
      <c r="B42" s="14">
        <v>41609</v>
      </c>
      <c r="C42" s="12">
        <f t="shared" si="2"/>
        <v>3.67</v>
      </c>
      <c r="D42" s="13">
        <v>0.27</v>
      </c>
      <c r="E42" s="13"/>
      <c r="F42" s="13">
        <v>0.33</v>
      </c>
      <c r="G42" s="13"/>
      <c r="H42" s="13"/>
      <c r="I42" s="13">
        <v>0.11</v>
      </c>
      <c r="J42" s="13">
        <v>0.04</v>
      </c>
      <c r="K42" s="13">
        <v>0.52</v>
      </c>
      <c r="L42" s="13">
        <v>0.11</v>
      </c>
      <c r="M42" s="13">
        <v>0.05</v>
      </c>
      <c r="N42" s="13">
        <v>0.04</v>
      </c>
      <c r="O42" s="13">
        <v>7.0000000000000007E-2</v>
      </c>
      <c r="P42" s="13">
        <v>7.0000000000000007E-2</v>
      </c>
      <c r="Q42" s="13"/>
      <c r="R42" s="13"/>
      <c r="S42" s="13">
        <v>7.0000000000000007E-2</v>
      </c>
      <c r="T42" s="13">
        <v>0.05</v>
      </c>
      <c r="U42" s="13">
        <v>0.04</v>
      </c>
      <c r="V42" s="13"/>
      <c r="W42" s="13">
        <v>0.33</v>
      </c>
      <c r="X42" s="13"/>
      <c r="Y42" s="13">
        <v>7.0000000000000007E-2</v>
      </c>
      <c r="Z42" s="13"/>
      <c r="AA42" s="13">
        <v>0.43</v>
      </c>
      <c r="AB42" s="13">
        <v>7.0000000000000007E-2</v>
      </c>
      <c r="AC42" s="13"/>
      <c r="AD42" s="13">
        <v>0.56000000000000005</v>
      </c>
      <c r="AE42" s="13">
        <v>0.05</v>
      </c>
      <c r="AF42" s="13"/>
      <c r="AG42" s="13"/>
      <c r="AH42" s="13">
        <v>0.08</v>
      </c>
      <c r="AI42" s="13">
        <v>0.09</v>
      </c>
      <c r="AJ42" s="13"/>
      <c r="AK42" s="13">
        <v>0.05</v>
      </c>
      <c r="AL42" s="13">
        <v>7.0000000000000007E-2</v>
      </c>
      <c r="AM42" s="13">
        <v>0.06</v>
      </c>
      <c r="AN42" s="13">
        <v>0.04</v>
      </c>
      <c r="AO42" s="12">
        <f>IF(ROWS($B$31:B42)=$B$25,C42,0)</f>
        <v>0</v>
      </c>
    </row>
    <row r="43" spans="2:41">
      <c r="B43" s="14">
        <v>41640</v>
      </c>
      <c r="C43" s="12">
        <f t="shared" si="2"/>
        <v>4.7235432900432892</v>
      </c>
      <c r="D43" s="13">
        <v>0.26333333333333331</v>
      </c>
      <c r="E43" s="13">
        <v>0.34</v>
      </c>
      <c r="F43" s="13">
        <v>0.36272727272727273</v>
      </c>
      <c r="G43" s="13">
        <v>0.04</v>
      </c>
      <c r="H43" s="13">
        <v>4.5000000000000005E-2</v>
      </c>
      <c r="I43" s="13">
        <v>0.12000000000000004</v>
      </c>
      <c r="J43" s="13">
        <v>6.4166666666666691E-2</v>
      </c>
      <c r="K43" s="13">
        <v>0.56000000000000005</v>
      </c>
      <c r="L43" s="13">
        <v>0.1075</v>
      </c>
      <c r="M43" s="13">
        <v>4.9166666666666664E-2</v>
      </c>
      <c r="N43" s="13">
        <v>3.6666666666666674E-2</v>
      </c>
      <c r="O43" s="13">
        <v>6.8333333333333315E-2</v>
      </c>
      <c r="P43" s="13">
        <v>7.5166666666666673E-2</v>
      </c>
      <c r="Q43" s="13">
        <v>4.4999999999999991E-2</v>
      </c>
      <c r="R43" s="13">
        <v>6.2727272727272743E-2</v>
      </c>
      <c r="S43" s="13">
        <v>7.0000000000000007E-2</v>
      </c>
      <c r="T43" s="13">
        <v>5.5833333333333346E-2</v>
      </c>
      <c r="U43" s="13">
        <v>0.04</v>
      </c>
      <c r="V43" s="13">
        <v>0.04</v>
      </c>
      <c r="W43" s="13">
        <v>0.34333333333333332</v>
      </c>
      <c r="X43" s="13">
        <v>4.7500000000000007E-2</v>
      </c>
      <c r="Y43" s="13">
        <v>6.4285714285714293E-2</v>
      </c>
      <c r="Z43" s="13">
        <v>0.05</v>
      </c>
      <c r="AA43" s="13">
        <v>0.43833333333333341</v>
      </c>
      <c r="AB43" s="13">
        <v>6.9166666666666696E-2</v>
      </c>
      <c r="AC43" s="13">
        <v>0.05</v>
      </c>
      <c r="AD43" s="13">
        <v>0.61083333333333334</v>
      </c>
      <c r="AE43" s="13">
        <v>6.4166666666666691E-2</v>
      </c>
      <c r="AF43" s="13">
        <v>0.04</v>
      </c>
      <c r="AG43" s="13">
        <v>0.05</v>
      </c>
      <c r="AH43" s="13">
        <v>0.10083333333333333</v>
      </c>
      <c r="AI43" s="13">
        <v>9.8333333333333328E-2</v>
      </c>
      <c r="AJ43" s="13">
        <v>0.04</v>
      </c>
      <c r="AK43" s="13">
        <v>5.3636363636363635E-2</v>
      </c>
      <c r="AL43" s="13">
        <v>6.1666666666666682E-2</v>
      </c>
      <c r="AM43" s="13">
        <v>5.5833333333333346E-2</v>
      </c>
      <c r="AN43" s="13">
        <v>0.04</v>
      </c>
      <c r="AO43" s="12">
        <f>IF(ROWS($B$31:B43)=$B$25,C43,0)</f>
        <v>0</v>
      </c>
    </row>
  </sheetData>
  <hyperlinks>
    <hyperlink ref="A1" r:id="rId1" location="'среднедневная доля'!A1"/>
  </hyperlinks>
  <pageMargins left="0.7" right="0.7" top="0.75" bottom="0.75" header="0.3" footer="0.3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C8:P23"/>
  <sheetViews>
    <sheetView topLeftCell="A4" workbookViewId="0">
      <selection activeCell="N19" sqref="N19"/>
    </sheetView>
  </sheetViews>
  <sheetFormatPr defaultRowHeight="15"/>
  <sheetData>
    <row r="8" spans="3:16">
      <c r="C8" t="s">
        <v>4</v>
      </c>
      <c r="D8">
        <f>1+'чарівна клумба'!L6</f>
        <v>1</v>
      </c>
      <c r="E8">
        <f>2+'чарівна клумба'!L6</f>
        <v>2</v>
      </c>
      <c r="F8">
        <f>3+'чарівна клумба'!L6</f>
        <v>3</v>
      </c>
      <c r="G8">
        <f>4+'чарівна клумба'!L6</f>
        <v>4</v>
      </c>
      <c r="H8">
        <f>2+'чарівна клумба'!L6</f>
        <v>2</v>
      </c>
      <c r="I8">
        <f>4+'чарівна клумба'!L6</f>
        <v>4</v>
      </c>
      <c r="J8">
        <f>1+'чарівна клумба'!L6</f>
        <v>1</v>
      </c>
      <c r="K8">
        <v>0.5</v>
      </c>
      <c r="L8">
        <v>1</v>
      </c>
      <c r="M8">
        <f>0.2*'чарівна клумба'!L6</f>
        <v>0</v>
      </c>
      <c r="N8">
        <f>2*'чарівна клумба'!L6</f>
        <v>0</v>
      </c>
      <c r="O8">
        <f>2*'чарівна клумба'!M6</f>
        <v>0</v>
      </c>
      <c r="P8">
        <f>2*'чарівна клумба'!N6</f>
        <v>0</v>
      </c>
    </row>
    <row r="9" spans="3:16">
      <c r="C9" t="s">
        <v>5</v>
      </c>
      <c r="F9" t="s">
        <v>6</v>
      </c>
    </row>
    <row r="10" spans="3:16">
      <c r="C10">
        <v>160</v>
      </c>
      <c r="D10">
        <f>300-E10</f>
        <v>45</v>
      </c>
      <c r="E10">
        <v>255</v>
      </c>
      <c r="F10">
        <v>79</v>
      </c>
      <c r="G10">
        <f>300-H10</f>
        <v>27</v>
      </c>
      <c r="H10">
        <v>273</v>
      </c>
    </row>
    <row r="11" spans="3:16">
      <c r="C11">
        <v>80</v>
      </c>
      <c r="D11">
        <v>300</v>
      </c>
      <c r="E11">
        <v>77</v>
      </c>
      <c r="F11">
        <v>126</v>
      </c>
      <c r="G11">
        <f t="shared" ref="G11:G23" si="0">300-H11</f>
        <v>140</v>
      </c>
      <c r="H11">
        <v>160</v>
      </c>
    </row>
    <row r="12" spans="3:16">
      <c r="C12">
        <v>179</v>
      </c>
      <c r="D12">
        <f t="shared" ref="D12:D19" si="1">300-E12</f>
        <v>180</v>
      </c>
      <c r="E12">
        <v>120</v>
      </c>
      <c r="F12">
        <v>217</v>
      </c>
      <c r="G12">
        <f t="shared" si="0"/>
        <v>215</v>
      </c>
      <c r="H12">
        <v>85</v>
      </c>
    </row>
    <row r="13" spans="3:16">
      <c r="C13">
        <v>202</v>
      </c>
      <c r="D13">
        <v>25</v>
      </c>
      <c r="E13">
        <v>189</v>
      </c>
      <c r="F13">
        <v>322</v>
      </c>
      <c r="G13">
        <f t="shared" si="0"/>
        <v>213</v>
      </c>
      <c r="H13">
        <v>87</v>
      </c>
    </row>
    <row r="14" spans="3:16">
      <c r="C14">
        <v>219</v>
      </c>
      <c r="D14">
        <f t="shared" si="1"/>
        <v>152</v>
      </c>
      <c r="E14">
        <v>148</v>
      </c>
      <c r="F14">
        <v>261</v>
      </c>
      <c r="G14">
        <f t="shared" si="0"/>
        <v>190</v>
      </c>
      <c r="H14">
        <v>110</v>
      </c>
    </row>
    <row r="15" spans="3:16">
      <c r="C15">
        <v>400</v>
      </c>
      <c r="D15">
        <f t="shared" si="1"/>
        <v>75</v>
      </c>
      <c r="E15">
        <v>225</v>
      </c>
      <c r="F15">
        <v>176</v>
      </c>
      <c r="G15">
        <f t="shared" si="0"/>
        <v>139</v>
      </c>
      <c r="H15">
        <v>161</v>
      </c>
    </row>
    <row r="16" spans="3:16">
      <c r="C16">
        <v>500</v>
      </c>
      <c r="D16">
        <v>10</v>
      </c>
      <c r="E16">
        <v>220</v>
      </c>
      <c r="F16">
        <v>270</v>
      </c>
      <c r="G16">
        <f t="shared" si="0"/>
        <v>123</v>
      </c>
      <c r="H16">
        <v>177</v>
      </c>
    </row>
    <row r="17" spans="3:8">
      <c r="C17">
        <v>313</v>
      </c>
      <c r="D17">
        <v>60</v>
      </c>
      <c r="E17">
        <v>220</v>
      </c>
      <c r="F17">
        <v>188</v>
      </c>
      <c r="G17">
        <f t="shared" si="0"/>
        <v>96</v>
      </c>
      <c r="H17">
        <v>204</v>
      </c>
    </row>
    <row r="18" spans="3:8">
      <c r="C18">
        <v>600</v>
      </c>
      <c r="D18">
        <f t="shared" si="1"/>
        <v>64</v>
      </c>
      <c r="E18">
        <v>236</v>
      </c>
      <c r="F18">
        <v>262</v>
      </c>
      <c r="G18">
        <f t="shared" si="0"/>
        <v>15</v>
      </c>
      <c r="H18">
        <v>285</v>
      </c>
    </row>
    <row r="19" spans="3:8">
      <c r="C19">
        <v>288</v>
      </c>
      <c r="D19">
        <f t="shared" si="1"/>
        <v>10</v>
      </c>
      <c r="E19">
        <v>290</v>
      </c>
      <c r="F19">
        <v>295</v>
      </c>
      <c r="G19">
        <f t="shared" si="0"/>
        <v>47</v>
      </c>
      <c r="H19">
        <v>253</v>
      </c>
    </row>
    <row r="20" spans="3:8">
      <c r="F20">
        <v>220</v>
      </c>
      <c r="G20">
        <f t="shared" si="0"/>
        <v>69</v>
      </c>
      <c r="H20">
        <v>231</v>
      </c>
    </row>
    <row r="21" spans="3:8">
      <c r="F21">
        <v>193</v>
      </c>
      <c r="G21">
        <f t="shared" si="0"/>
        <v>20</v>
      </c>
      <c r="H21">
        <v>280</v>
      </c>
    </row>
    <row r="22" spans="3:8">
      <c r="F22">
        <v>175</v>
      </c>
      <c r="G22">
        <f t="shared" si="0"/>
        <v>44</v>
      </c>
      <c r="H22">
        <v>256</v>
      </c>
    </row>
    <row r="23" spans="3:8">
      <c r="F23">
        <v>79</v>
      </c>
      <c r="G23">
        <f t="shared" si="0"/>
        <v>27</v>
      </c>
      <c r="H23">
        <v>273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92D050"/>
  </sheetPr>
  <dimension ref="B1:AO43"/>
  <sheetViews>
    <sheetView topLeftCell="A4" zoomScale="89" zoomScaleNormal="89" workbookViewId="0">
      <selection activeCell="V17" sqref="V17"/>
    </sheetView>
  </sheetViews>
  <sheetFormatPr defaultRowHeight="15"/>
  <sheetData>
    <row r="1" ht="20.25" customHeight="1"/>
    <row r="2" ht="20.25" customHeight="1"/>
    <row r="3" ht="20.25" customHeight="1"/>
    <row r="4" ht="20.25" customHeight="1"/>
    <row r="5" ht="20.25" customHeight="1"/>
    <row r="6" ht="20.25" customHeight="1"/>
    <row r="7" ht="20.25" customHeight="1"/>
    <row r="8" ht="20.25" customHeight="1"/>
    <row r="9" ht="20.25" customHeight="1"/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spans="2:41" ht="72.75" customHeight="1"/>
    <row r="24" spans="2:41">
      <c r="C24" t="str">
        <f>D30</f>
        <v>youtube.com</v>
      </c>
      <c r="D24" t="str">
        <f t="shared" ref="D24:AM24" si="0">E30</f>
        <v>yandex.ua</v>
      </c>
      <c r="E24" t="str">
        <f t="shared" si="0"/>
        <v>yandex</v>
      </c>
      <c r="F24" t="str">
        <f t="shared" si="0"/>
        <v>worldoftanks.ru</v>
      </c>
      <c r="G24" t="str">
        <f t="shared" si="0"/>
        <v>wmmail.ru</v>
      </c>
      <c r="H24" t="str">
        <f t="shared" si="0"/>
        <v>wikipedia.org</v>
      </c>
      <c r="I24" t="str">
        <f t="shared" si="0"/>
        <v>webalta.ru</v>
      </c>
      <c r="J24" t="str">
        <f t="shared" si="0"/>
        <v>vkontakte</v>
      </c>
      <c r="K24" t="str">
        <f t="shared" si="0"/>
        <v>ukr.net</v>
      </c>
      <c r="L24" t="str">
        <f t="shared" si="0"/>
        <v>ucoz.ru</v>
      </c>
      <c r="M24" t="str">
        <f t="shared" si="0"/>
        <v>twitter.com</v>
      </c>
      <c r="N24" t="str">
        <f t="shared" si="0"/>
        <v>slando</v>
      </c>
      <c r="O24" t="str">
        <f t="shared" si="0"/>
        <v>sinoptik.ua</v>
      </c>
      <c r="P24" t="str">
        <f t="shared" si="0"/>
        <v>rutracker.org</v>
      </c>
      <c r="Q24" t="str">
        <f t="shared" si="0"/>
        <v>rozetka (.ua+.com.ua)</v>
      </c>
      <c r="R24" t="str">
        <f t="shared" si="0"/>
        <v>rozetka</v>
      </c>
      <c r="S24" t="str">
        <f t="shared" si="0"/>
        <v>rambler.ru</v>
      </c>
      <c r="T24" t="str">
        <f t="shared" si="0"/>
        <v>prom.ua</v>
      </c>
      <c r="U24" t="str">
        <f t="shared" si="0"/>
        <v>privatbank.ua</v>
      </c>
      <c r="V24" t="str">
        <f t="shared" si="0"/>
        <v>odnoklassniki</v>
      </c>
      <c r="W24" t="str">
        <f t="shared" si="0"/>
        <v>meta.ua</v>
      </c>
      <c r="X24" t="str">
        <f t="shared" si="0"/>
        <v>megogo.net</v>
      </c>
      <c r="Y24" t="str">
        <f t="shared" si="0"/>
        <v>marketgid (.com+.info)</v>
      </c>
      <c r="Z24" t="str">
        <f t="shared" si="0"/>
        <v>mail.ru</v>
      </c>
      <c r="AA24" t="str">
        <f t="shared" si="0"/>
        <v>i.ua</v>
      </c>
      <c r="AB24" t="str">
        <f t="shared" si="0"/>
        <v>hotmail.com</v>
      </c>
      <c r="AC24" t="str">
        <f t="shared" si="0"/>
        <v>google</v>
      </c>
      <c r="AD24" t="str">
        <f t="shared" si="0"/>
        <v>gismeteo.ua</v>
      </c>
      <c r="AE24" t="str">
        <f t="shared" si="0"/>
        <v>fs.ua</v>
      </c>
      <c r="AF24" t="str">
        <f t="shared" si="0"/>
        <v>fotostrana.ru</v>
      </c>
      <c r="AG24" t="str">
        <f t="shared" si="0"/>
        <v>facebook.com</v>
      </c>
      <c r="AH24" t="str">
        <f t="shared" si="0"/>
        <v>ex.ua</v>
      </c>
      <c r="AI24" t="str">
        <f t="shared" si="0"/>
        <v>brb.to</v>
      </c>
      <c r="AJ24" t="str">
        <f t="shared" si="0"/>
        <v>blogspot.com</v>
      </c>
      <c r="AK24" t="str">
        <f t="shared" si="0"/>
        <v>aukro.ua</v>
      </c>
      <c r="AL24" t="str">
        <f t="shared" si="0"/>
        <v>ask.fm</v>
      </c>
      <c r="AM24" t="str">
        <f t="shared" si="0"/>
        <v>aliexpress.com</v>
      </c>
    </row>
    <row r="25" spans="2:41">
      <c r="B25">
        <v>9</v>
      </c>
      <c r="C25" s="17">
        <f>INDEX($D$31:$AN$43,$B$25,D29)</f>
        <v>0.25</v>
      </c>
      <c r="D25" s="17">
        <f>INDEX($D$31:$AN$43,$B$25,E29)</f>
        <v>0.34</v>
      </c>
      <c r="E25" s="17">
        <f t="shared" ref="E25:AM25" si="1">INDEX($D$31:$AN$43,$B$25,F29)</f>
        <v>0</v>
      </c>
      <c r="F25" s="17">
        <f t="shared" si="1"/>
        <v>0</v>
      </c>
      <c r="G25" s="17">
        <f t="shared" si="1"/>
        <v>0</v>
      </c>
      <c r="H25" s="17">
        <f t="shared" si="1"/>
        <v>0.11</v>
      </c>
      <c r="I25" s="17">
        <f t="shared" si="1"/>
        <v>0.05</v>
      </c>
      <c r="J25" s="17">
        <f t="shared" si="1"/>
        <v>0.54</v>
      </c>
      <c r="K25" s="17">
        <f t="shared" si="1"/>
        <v>0.1</v>
      </c>
      <c r="L25" s="17">
        <f t="shared" si="1"/>
        <v>0.05</v>
      </c>
      <c r="M25" s="17">
        <f t="shared" si="1"/>
        <v>0.03</v>
      </c>
      <c r="N25" s="17">
        <f t="shared" si="1"/>
        <v>0.08</v>
      </c>
      <c r="O25" s="17">
        <f t="shared" si="1"/>
        <v>0.08</v>
      </c>
      <c r="P25" s="17">
        <f t="shared" si="1"/>
        <v>0.04</v>
      </c>
      <c r="Q25" s="17">
        <f t="shared" si="1"/>
        <v>7.0000000000000007E-2</v>
      </c>
      <c r="R25" s="17">
        <f t="shared" si="1"/>
        <v>0</v>
      </c>
      <c r="S25" s="17">
        <f t="shared" si="1"/>
        <v>0.05</v>
      </c>
      <c r="T25" s="17">
        <f t="shared" si="1"/>
        <v>0.04</v>
      </c>
      <c r="U25" s="17">
        <f t="shared" si="1"/>
        <v>0</v>
      </c>
      <c r="V25" s="17">
        <f t="shared" si="1"/>
        <v>0.33</v>
      </c>
      <c r="W25" s="17">
        <f t="shared" si="1"/>
        <v>0</v>
      </c>
      <c r="X25" s="17">
        <f t="shared" si="1"/>
        <v>7.0000000000000007E-2</v>
      </c>
      <c r="Y25" s="17">
        <f t="shared" si="1"/>
        <v>0</v>
      </c>
      <c r="Z25" s="17">
        <f t="shared" si="1"/>
        <v>0.41</v>
      </c>
      <c r="AA25" s="17">
        <f t="shared" si="1"/>
        <v>7.0000000000000007E-2</v>
      </c>
      <c r="AB25" s="17">
        <f t="shared" si="1"/>
        <v>0.05</v>
      </c>
      <c r="AC25" s="17">
        <f t="shared" si="1"/>
        <v>0.59</v>
      </c>
      <c r="AD25" s="17">
        <f t="shared" si="1"/>
        <v>7.0000000000000007E-2</v>
      </c>
      <c r="AE25" s="17">
        <f t="shared" si="1"/>
        <v>0</v>
      </c>
      <c r="AF25" s="17">
        <f t="shared" si="1"/>
        <v>0</v>
      </c>
      <c r="AG25" s="17">
        <f t="shared" si="1"/>
        <v>0.09</v>
      </c>
      <c r="AH25" s="17">
        <f t="shared" si="1"/>
        <v>0.09</v>
      </c>
      <c r="AI25" s="17">
        <f t="shared" si="1"/>
        <v>0</v>
      </c>
      <c r="AJ25" s="17">
        <f t="shared" si="1"/>
        <v>0</v>
      </c>
      <c r="AK25" s="17">
        <f t="shared" si="1"/>
        <v>0.06</v>
      </c>
      <c r="AL25" s="17">
        <f t="shared" si="1"/>
        <v>0.05</v>
      </c>
      <c r="AM25" s="17">
        <f t="shared" si="1"/>
        <v>0</v>
      </c>
      <c r="AN25" s="17"/>
    </row>
    <row r="29" spans="2:41">
      <c r="D29">
        <v>1</v>
      </c>
      <c r="E29">
        <v>2</v>
      </c>
      <c r="F29">
        <v>3</v>
      </c>
      <c r="G29">
        <v>4</v>
      </c>
      <c r="H29">
        <v>5</v>
      </c>
      <c r="I29">
        <v>6</v>
      </c>
      <c r="J29">
        <v>7</v>
      </c>
      <c r="K29">
        <v>8</v>
      </c>
      <c r="L29">
        <v>9</v>
      </c>
      <c r="M29">
        <v>10</v>
      </c>
      <c r="N29">
        <v>11</v>
      </c>
      <c r="O29">
        <v>12</v>
      </c>
      <c r="P29">
        <v>13</v>
      </c>
      <c r="Q29">
        <v>14</v>
      </c>
      <c r="R29">
        <v>15</v>
      </c>
      <c r="S29">
        <v>16</v>
      </c>
      <c r="T29">
        <v>17</v>
      </c>
      <c r="U29">
        <v>18</v>
      </c>
      <c r="V29">
        <v>19</v>
      </c>
      <c r="W29">
        <v>20</v>
      </c>
      <c r="X29">
        <v>21</v>
      </c>
      <c r="Y29">
        <v>22</v>
      </c>
      <c r="Z29">
        <v>23</v>
      </c>
      <c r="AA29">
        <v>24</v>
      </c>
      <c r="AB29">
        <v>25</v>
      </c>
      <c r="AC29">
        <v>26</v>
      </c>
      <c r="AD29">
        <v>27</v>
      </c>
      <c r="AE29">
        <v>28</v>
      </c>
      <c r="AF29">
        <v>29</v>
      </c>
      <c r="AG29">
        <v>30</v>
      </c>
      <c r="AH29">
        <v>31</v>
      </c>
      <c r="AI29">
        <v>32</v>
      </c>
      <c r="AJ29">
        <v>33</v>
      </c>
      <c r="AK29">
        <v>34</v>
      </c>
      <c r="AL29">
        <v>35</v>
      </c>
      <c r="AM29">
        <v>36</v>
      </c>
      <c r="AN29">
        <v>37</v>
      </c>
    </row>
    <row r="30" spans="2:41">
      <c r="B30" s="16" t="s">
        <v>47</v>
      </c>
      <c r="C30" t="s">
        <v>9</v>
      </c>
      <c r="D30" s="15" t="s">
        <v>46</v>
      </c>
      <c r="E30" s="15" t="s">
        <v>45</v>
      </c>
      <c r="F30" s="15" t="s">
        <v>44</v>
      </c>
      <c r="G30" s="15" t="s">
        <v>43</v>
      </c>
      <c r="H30" s="15" t="s">
        <v>42</v>
      </c>
      <c r="I30" s="15" t="s">
        <v>41</v>
      </c>
      <c r="J30" s="15" t="s">
        <v>40</v>
      </c>
      <c r="K30" s="15" t="s">
        <v>39</v>
      </c>
      <c r="L30" s="15" t="s">
        <v>38</v>
      </c>
      <c r="M30" s="15" t="s">
        <v>37</v>
      </c>
      <c r="N30" s="15" t="s">
        <v>36</v>
      </c>
      <c r="O30" s="15" t="s">
        <v>35</v>
      </c>
      <c r="P30" s="15" t="s">
        <v>34</v>
      </c>
      <c r="Q30" s="15" t="s">
        <v>33</v>
      </c>
      <c r="R30" s="15" t="s">
        <v>32</v>
      </c>
      <c r="S30" s="15" t="s">
        <v>31</v>
      </c>
      <c r="T30" s="15" t="s">
        <v>30</v>
      </c>
      <c r="U30" s="15" t="s">
        <v>29</v>
      </c>
      <c r="V30" s="15" t="s">
        <v>28</v>
      </c>
      <c r="W30" s="15" t="s">
        <v>27</v>
      </c>
      <c r="X30" s="15" t="s">
        <v>26</v>
      </c>
      <c r="Y30" s="15" t="s">
        <v>25</v>
      </c>
      <c r="Z30" s="15" t="s">
        <v>24</v>
      </c>
      <c r="AA30" s="15" t="s">
        <v>23</v>
      </c>
      <c r="AB30" s="15" t="s">
        <v>22</v>
      </c>
      <c r="AC30" s="15" t="s">
        <v>21</v>
      </c>
      <c r="AD30" s="15" t="s">
        <v>20</v>
      </c>
      <c r="AE30" s="15" t="s">
        <v>19</v>
      </c>
      <c r="AF30" s="15" t="s">
        <v>18</v>
      </c>
      <c r="AG30" s="15" t="s">
        <v>17</v>
      </c>
      <c r="AH30" s="15" t="s">
        <v>16</v>
      </c>
      <c r="AI30" s="15" t="s">
        <v>15</v>
      </c>
      <c r="AJ30" s="15" t="s">
        <v>14</v>
      </c>
      <c r="AK30" s="15" t="s">
        <v>13</v>
      </c>
      <c r="AL30" s="15" t="s">
        <v>12</v>
      </c>
      <c r="AM30" s="15" t="s">
        <v>11</v>
      </c>
      <c r="AN30" s="15" t="s">
        <v>10</v>
      </c>
      <c r="AO30" s="15" t="s">
        <v>9</v>
      </c>
    </row>
    <row r="31" spans="2:41">
      <c r="B31" s="14">
        <v>41275</v>
      </c>
      <c r="C31" s="12">
        <f t="shared" ref="C31:C43" si="2">SUM(D31:AN31)</f>
        <v>4.1499999999999995</v>
      </c>
      <c r="D31" s="13">
        <v>0.26</v>
      </c>
      <c r="E31" s="13"/>
      <c r="F31" s="13">
        <v>0.4</v>
      </c>
      <c r="G31" s="13"/>
      <c r="H31" s="13"/>
      <c r="I31" s="13">
        <v>0.14000000000000001</v>
      </c>
      <c r="J31" s="13">
        <v>0.08</v>
      </c>
      <c r="K31" s="13">
        <v>0.56999999999999995</v>
      </c>
      <c r="L31" s="13">
        <v>0.12</v>
      </c>
      <c r="M31" s="13">
        <v>0.06</v>
      </c>
      <c r="N31" s="13"/>
      <c r="O31" s="13">
        <v>0.05</v>
      </c>
      <c r="P31" s="13">
        <v>7.0000000000000007E-2</v>
      </c>
      <c r="Q31" s="13">
        <v>0.06</v>
      </c>
      <c r="R31" s="13">
        <v>7.0000000000000007E-2</v>
      </c>
      <c r="S31" s="13"/>
      <c r="T31" s="13">
        <v>7.0000000000000007E-2</v>
      </c>
      <c r="U31" s="13"/>
      <c r="V31" s="13"/>
      <c r="W31" s="13">
        <v>0.37</v>
      </c>
      <c r="X31" s="13">
        <v>0.05</v>
      </c>
      <c r="Y31" s="13"/>
      <c r="Z31" s="13">
        <v>0.05</v>
      </c>
      <c r="AA31" s="13">
        <v>0.47</v>
      </c>
      <c r="AB31" s="13">
        <v>0.08</v>
      </c>
      <c r="AC31" s="13"/>
      <c r="AD31" s="13">
        <v>0.64</v>
      </c>
      <c r="AE31" s="13">
        <v>7.0000000000000007E-2</v>
      </c>
      <c r="AF31" s="13"/>
      <c r="AG31" s="13">
        <v>0.05</v>
      </c>
      <c r="AH31" s="13">
        <v>0.13</v>
      </c>
      <c r="AI31" s="13">
        <v>0.11</v>
      </c>
      <c r="AJ31" s="13"/>
      <c r="AK31" s="13">
        <v>0.06</v>
      </c>
      <c r="AL31" s="13">
        <v>7.0000000000000007E-2</v>
      </c>
      <c r="AM31" s="13">
        <v>0.05</v>
      </c>
      <c r="AN31" s="13"/>
      <c r="AO31" s="17">
        <f>IF(ROWS($B$31:B31)=$B$25,C31,0)</f>
        <v>0</v>
      </c>
    </row>
    <row r="32" spans="2:41">
      <c r="B32" s="14">
        <v>41306</v>
      </c>
      <c r="C32" s="12">
        <f t="shared" si="2"/>
        <v>4.2119999999999989</v>
      </c>
      <c r="D32" s="13">
        <v>0.28000000000000003</v>
      </c>
      <c r="E32" s="13"/>
      <c r="F32" s="13">
        <v>0.4</v>
      </c>
      <c r="G32" s="13"/>
      <c r="H32" s="13"/>
      <c r="I32" s="13">
        <v>0.15</v>
      </c>
      <c r="J32" s="13">
        <v>7.0000000000000007E-2</v>
      </c>
      <c r="K32" s="13">
        <v>0.6</v>
      </c>
      <c r="L32" s="13">
        <v>0.12</v>
      </c>
      <c r="M32" s="13">
        <v>0.06</v>
      </c>
      <c r="N32" s="13"/>
      <c r="O32" s="13">
        <v>0.05</v>
      </c>
      <c r="P32" s="13">
        <v>7.1999999999999995E-2</v>
      </c>
      <c r="Q32" s="13">
        <v>0.06</v>
      </c>
      <c r="R32" s="13">
        <v>7.0000000000000007E-2</v>
      </c>
      <c r="S32" s="13"/>
      <c r="T32" s="13">
        <v>7.0000000000000007E-2</v>
      </c>
      <c r="U32" s="13"/>
      <c r="V32" s="13"/>
      <c r="W32" s="13">
        <v>0.37</v>
      </c>
      <c r="X32" s="13">
        <v>0.05</v>
      </c>
      <c r="Y32" s="13"/>
      <c r="Z32" s="13">
        <v>0.05</v>
      </c>
      <c r="AA32" s="13">
        <v>0.48</v>
      </c>
      <c r="AB32" s="13">
        <v>0.08</v>
      </c>
      <c r="AC32" s="13"/>
      <c r="AD32" s="13">
        <v>0.66</v>
      </c>
      <c r="AE32" s="13">
        <v>0.06</v>
      </c>
      <c r="AF32" s="13"/>
      <c r="AG32" s="13">
        <v>0.05</v>
      </c>
      <c r="AH32" s="13">
        <v>0.13</v>
      </c>
      <c r="AI32" s="13">
        <v>0.11</v>
      </c>
      <c r="AJ32" s="13"/>
      <c r="AK32" s="13">
        <v>0.06</v>
      </c>
      <c r="AL32" s="13">
        <v>0.06</v>
      </c>
      <c r="AM32" s="13">
        <v>0.05</v>
      </c>
      <c r="AN32" s="13"/>
      <c r="AO32" s="17">
        <f>IF(ROWS($B$31:B32)=$B$25,C32,0)</f>
        <v>0</v>
      </c>
    </row>
    <row r="33" spans="2:41">
      <c r="B33" s="14">
        <v>41334</v>
      </c>
      <c r="C33" s="12">
        <f t="shared" si="2"/>
        <v>4.3099999999999996</v>
      </c>
      <c r="D33" s="13">
        <v>0.28999999999999998</v>
      </c>
      <c r="E33" s="13"/>
      <c r="F33" s="13">
        <v>0.4</v>
      </c>
      <c r="G33" s="13"/>
      <c r="H33" s="13">
        <v>0.05</v>
      </c>
      <c r="I33" s="13">
        <v>0.15</v>
      </c>
      <c r="J33" s="13">
        <v>0.08</v>
      </c>
      <c r="K33" s="13">
        <v>0.61</v>
      </c>
      <c r="L33" s="13">
        <v>0.11</v>
      </c>
      <c r="M33" s="13">
        <v>0.06</v>
      </c>
      <c r="N33" s="13"/>
      <c r="O33" s="13">
        <v>7.0000000000000007E-2</v>
      </c>
      <c r="P33" s="13">
        <v>0.09</v>
      </c>
      <c r="Q33" s="13">
        <v>0.05</v>
      </c>
      <c r="R33" s="13">
        <v>7.0000000000000007E-2</v>
      </c>
      <c r="S33" s="13"/>
      <c r="T33" s="13">
        <v>7.0000000000000007E-2</v>
      </c>
      <c r="U33" s="13"/>
      <c r="V33" s="13"/>
      <c r="W33" s="13">
        <v>0.37</v>
      </c>
      <c r="X33" s="13">
        <v>0.05</v>
      </c>
      <c r="Y33" s="13">
        <v>0.06</v>
      </c>
      <c r="Z33" s="13"/>
      <c r="AA33" s="13">
        <v>0.48</v>
      </c>
      <c r="AB33" s="13">
        <v>7.0000000000000007E-2</v>
      </c>
      <c r="AC33" s="13"/>
      <c r="AD33" s="13">
        <v>0.66</v>
      </c>
      <c r="AE33" s="13">
        <v>0.08</v>
      </c>
      <c r="AF33" s="13"/>
      <c r="AG33" s="13"/>
      <c r="AH33" s="13">
        <v>0.14000000000000001</v>
      </c>
      <c r="AI33" s="13">
        <v>0.11</v>
      </c>
      <c r="AJ33" s="13"/>
      <c r="AK33" s="13">
        <v>0.06</v>
      </c>
      <c r="AL33" s="13">
        <v>0.06</v>
      </c>
      <c r="AM33" s="13">
        <v>7.0000000000000007E-2</v>
      </c>
      <c r="AN33" s="13"/>
      <c r="AO33" s="17">
        <f>IF(ROWS($B$31:B33)=$B$25,C33,0)</f>
        <v>0</v>
      </c>
    </row>
    <row r="34" spans="2:41">
      <c r="B34" s="14">
        <v>41365</v>
      </c>
      <c r="C34" s="12">
        <f t="shared" si="2"/>
        <v>4.0699999999999994</v>
      </c>
      <c r="D34" s="13">
        <v>0.27</v>
      </c>
      <c r="E34" s="13"/>
      <c r="F34" s="13">
        <v>0.38</v>
      </c>
      <c r="G34" s="13"/>
      <c r="H34" s="13">
        <v>0.05</v>
      </c>
      <c r="I34" s="13">
        <v>0.13</v>
      </c>
      <c r="J34" s="13">
        <v>0.08</v>
      </c>
      <c r="K34" s="13">
        <v>0.59</v>
      </c>
      <c r="L34" s="13">
        <v>0.11</v>
      </c>
      <c r="M34" s="13">
        <v>0.05</v>
      </c>
      <c r="N34" s="13"/>
      <c r="O34" s="13">
        <v>7.0000000000000007E-2</v>
      </c>
      <c r="P34" s="13">
        <v>0.09</v>
      </c>
      <c r="Q34" s="13">
        <v>0.04</v>
      </c>
      <c r="R34" s="13">
        <v>0.06</v>
      </c>
      <c r="S34" s="13"/>
      <c r="T34" s="13">
        <v>0.06</v>
      </c>
      <c r="U34" s="13">
        <v>0.04</v>
      </c>
      <c r="V34" s="13"/>
      <c r="W34" s="13">
        <v>0.34</v>
      </c>
      <c r="X34" s="13">
        <v>0.04</v>
      </c>
      <c r="Y34" s="13"/>
      <c r="Z34" s="13"/>
      <c r="AA34" s="13">
        <v>0.46</v>
      </c>
      <c r="AB34" s="13">
        <v>7.0000000000000007E-2</v>
      </c>
      <c r="AC34" s="13"/>
      <c r="AD34" s="13">
        <v>0.64</v>
      </c>
      <c r="AE34" s="13">
        <v>0.08</v>
      </c>
      <c r="AF34" s="13"/>
      <c r="AG34" s="13"/>
      <c r="AH34" s="13">
        <v>0.13</v>
      </c>
      <c r="AI34" s="13">
        <v>0.11</v>
      </c>
      <c r="AJ34" s="13"/>
      <c r="AK34" s="13">
        <v>0.06</v>
      </c>
      <c r="AL34" s="13">
        <v>0.06</v>
      </c>
      <c r="AM34" s="13">
        <v>0.06</v>
      </c>
      <c r="AN34" s="13"/>
      <c r="AO34" s="17">
        <f>IF(ROWS($B$31:B34)=$B$25,C34,0)</f>
        <v>0</v>
      </c>
    </row>
    <row r="35" spans="2:41">
      <c r="B35" s="14">
        <v>41395</v>
      </c>
      <c r="C35" s="12">
        <f t="shared" si="2"/>
        <v>3.85</v>
      </c>
      <c r="D35" s="13">
        <v>0.26</v>
      </c>
      <c r="E35" s="13"/>
      <c r="F35" s="13">
        <v>0.36</v>
      </c>
      <c r="G35" s="13">
        <v>0.04</v>
      </c>
      <c r="H35" s="13">
        <v>0.04</v>
      </c>
      <c r="I35" s="13">
        <v>0.12</v>
      </c>
      <c r="J35" s="13">
        <v>0.08</v>
      </c>
      <c r="K35" s="13">
        <v>0.56999999999999995</v>
      </c>
      <c r="L35" s="13">
        <v>0.11</v>
      </c>
      <c r="M35" s="13">
        <v>0.04</v>
      </c>
      <c r="N35" s="13"/>
      <c r="O35" s="13">
        <v>7.0000000000000007E-2</v>
      </c>
      <c r="P35" s="13">
        <v>0.08</v>
      </c>
      <c r="Q35" s="13">
        <v>0.04</v>
      </c>
      <c r="R35" s="13">
        <v>0.05</v>
      </c>
      <c r="S35" s="13"/>
      <c r="T35" s="13">
        <v>0.05</v>
      </c>
      <c r="U35" s="13"/>
      <c r="V35" s="13"/>
      <c r="W35" s="13">
        <v>0.34</v>
      </c>
      <c r="X35" s="13"/>
      <c r="Y35" s="13"/>
      <c r="Z35" s="13"/>
      <c r="AA35" s="13">
        <v>0.44</v>
      </c>
      <c r="AB35" s="13">
        <v>7.0000000000000007E-2</v>
      </c>
      <c r="AC35" s="13"/>
      <c r="AD35" s="13">
        <v>0.62</v>
      </c>
      <c r="AE35" s="13">
        <v>7.0000000000000007E-2</v>
      </c>
      <c r="AF35" s="13">
        <v>0.04</v>
      </c>
      <c r="AG35" s="13"/>
      <c r="AH35" s="13">
        <v>0.09</v>
      </c>
      <c r="AI35" s="13">
        <v>0.1</v>
      </c>
      <c r="AJ35" s="13"/>
      <c r="AK35" s="13">
        <v>0.05</v>
      </c>
      <c r="AL35" s="13">
        <v>0.06</v>
      </c>
      <c r="AM35" s="13">
        <v>0.06</v>
      </c>
      <c r="AN35" s="13"/>
      <c r="AO35" s="17">
        <f>IF(ROWS($B$31:B35)=$B$25,C35,0)</f>
        <v>0</v>
      </c>
    </row>
    <row r="36" spans="2:41">
      <c r="B36" s="14">
        <v>41426</v>
      </c>
      <c r="C36" s="12">
        <f t="shared" si="2"/>
        <v>3.7400000000000007</v>
      </c>
      <c r="D36" s="13">
        <v>0.26</v>
      </c>
      <c r="E36" s="13"/>
      <c r="F36" s="13">
        <v>0.35</v>
      </c>
      <c r="G36" s="13"/>
      <c r="H36" s="13">
        <v>0.04</v>
      </c>
      <c r="I36" s="13">
        <v>0.11</v>
      </c>
      <c r="J36" s="13">
        <v>7.0000000000000007E-2</v>
      </c>
      <c r="K36" s="13">
        <v>0.56999999999999995</v>
      </c>
      <c r="L36" s="13">
        <v>0.1</v>
      </c>
      <c r="M36" s="13">
        <v>0.04</v>
      </c>
      <c r="N36" s="13"/>
      <c r="O36" s="13">
        <v>7.0000000000000007E-2</v>
      </c>
      <c r="P36" s="13">
        <v>7.0000000000000007E-2</v>
      </c>
      <c r="Q36" s="13">
        <v>0.04</v>
      </c>
      <c r="R36" s="13">
        <v>0.05</v>
      </c>
      <c r="S36" s="13"/>
      <c r="T36" s="13">
        <v>0.05</v>
      </c>
      <c r="U36" s="13"/>
      <c r="V36" s="13"/>
      <c r="W36" s="13">
        <v>0.33</v>
      </c>
      <c r="X36" s="13"/>
      <c r="Y36" s="13"/>
      <c r="Z36" s="13"/>
      <c r="AA36" s="13">
        <v>0.43</v>
      </c>
      <c r="AB36" s="13">
        <v>0.06</v>
      </c>
      <c r="AC36" s="13">
        <v>0.05</v>
      </c>
      <c r="AD36" s="13">
        <v>0.6</v>
      </c>
      <c r="AE36" s="13">
        <v>0.06</v>
      </c>
      <c r="AF36" s="13">
        <v>0.04</v>
      </c>
      <c r="AG36" s="13"/>
      <c r="AH36" s="13">
        <v>0.08</v>
      </c>
      <c r="AI36" s="13">
        <v>0.1</v>
      </c>
      <c r="AJ36" s="13"/>
      <c r="AK36" s="13">
        <v>0.05</v>
      </c>
      <c r="AL36" s="13">
        <v>0.06</v>
      </c>
      <c r="AM36" s="13">
        <v>0.06</v>
      </c>
      <c r="AN36" s="13"/>
      <c r="AO36" s="17">
        <f>IF(ROWS($B$31:B36)=$B$25,C36,0)</f>
        <v>0</v>
      </c>
    </row>
    <row r="37" spans="2:41">
      <c r="B37" s="14">
        <v>41456</v>
      </c>
      <c r="C37" s="12">
        <f t="shared" si="2"/>
        <v>3.6799999999999997</v>
      </c>
      <c r="D37" s="13">
        <v>0.25</v>
      </c>
      <c r="E37" s="13"/>
      <c r="F37" s="13">
        <v>0.35</v>
      </c>
      <c r="G37" s="13"/>
      <c r="H37" s="13"/>
      <c r="I37" s="13">
        <v>0.1</v>
      </c>
      <c r="J37" s="13">
        <v>0.06</v>
      </c>
      <c r="K37" s="13">
        <v>0.55000000000000004</v>
      </c>
      <c r="L37" s="13">
        <v>0.1</v>
      </c>
      <c r="M37" s="13">
        <v>0.04</v>
      </c>
      <c r="N37" s="13"/>
      <c r="O37" s="13">
        <v>0.06</v>
      </c>
      <c r="P37" s="13">
        <v>7.0000000000000007E-2</v>
      </c>
      <c r="Q37" s="13">
        <v>0.04</v>
      </c>
      <c r="R37" s="13">
        <v>0.05</v>
      </c>
      <c r="S37" s="13"/>
      <c r="T37" s="13">
        <v>0.05</v>
      </c>
      <c r="U37" s="13">
        <v>0.04</v>
      </c>
      <c r="V37" s="13"/>
      <c r="W37" s="13">
        <v>0.34</v>
      </c>
      <c r="X37" s="13"/>
      <c r="Y37" s="13">
        <v>0.05</v>
      </c>
      <c r="Z37" s="13"/>
      <c r="AA37" s="13">
        <v>0.43</v>
      </c>
      <c r="AB37" s="13">
        <v>0.06</v>
      </c>
      <c r="AC37" s="13">
        <v>0.05</v>
      </c>
      <c r="AD37" s="13">
        <v>0.6</v>
      </c>
      <c r="AE37" s="13">
        <v>0.06</v>
      </c>
      <c r="AF37" s="13"/>
      <c r="AG37" s="13"/>
      <c r="AH37" s="13">
        <v>0.09</v>
      </c>
      <c r="AI37" s="13">
        <v>0.09</v>
      </c>
      <c r="AJ37" s="13"/>
      <c r="AK37" s="13">
        <v>0.05</v>
      </c>
      <c r="AL37" s="13">
        <v>0.05</v>
      </c>
      <c r="AM37" s="13">
        <v>0.05</v>
      </c>
      <c r="AN37" s="13"/>
      <c r="AO37" s="17">
        <f>IF(ROWS($B$31:B37)=$B$25,C37,0)</f>
        <v>0</v>
      </c>
    </row>
    <row r="38" spans="2:41">
      <c r="B38" s="14">
        <v>41487</v>
      </c>
      <c r="C38" s="12">
        <f t="shared" si="2"/>
        <v>3.67</v>
      </c>
      <c r="D38" s="13">
        <v>0.26</v>
      </c>
      <c r="E38" s="13"/>
      <c r="F38" s="13">
        <v>0.35</v>
      </c>
      <c r="G38" s="13"/>
      <c r="H38" s="13"/>
      <c r="I38" s="13">
        <v>0.1</v>
      </c>
      <c r="J38" s="13">
        <v>0.06</v>
      </c>
      <c r="K38" s="13">
        <v>0.53</v>
      </c>
      <c r="L38" s="13">
        <v>0.1</v>
      </c>
      <c r="M38" s="13">
        <v>0.04</v>
      </c>
      <c r="N38" s="13">
        <v>0.04</v>
      </c>
      <c r="O38" s="13">
        <v>7.0000000000000007E-2</v>
      </c>
      <c r="P38" s="13">
        <v>7.0000000000000007E-2</v>
      </c>
      <c r="Q38" s="13"/>
      <c r="R38" s="13">
        <v>0.06</v>
      </c>
      <c r="S38" s="13"/>
      <c r="T38" s="13">
        <v>0.05</v>
      </c>
      <c r="U38" s="13">
        <v>0.04</v>
      </c>
      <c r="V38" s="13"/>
      <c r="W38" s="13">
        <v>0.34</v>
      </c>
      <c r="X38" s="13"/>
      <c r="Y38" s="13">
        <v>0.06</v>
      </c>
      <c r="Z38" s="13"/>
      <c r="AA38" s="13">
        <v>0.41</v>
      </c>
      <c r="AB38" s="13">
        <v>0.06</v>
      </c>
      <c r="AC38" s="13">
        <v>0.05</v>
      </c>
      <c r="AD38" s="13">
        <v>0.57999999999999996</v>
      </c>
      <c r="AE38" s="13">
        <v>0.06</v>
      </c>
      <c r="AF38" s="13"/>
      <c r="AG38" s="13"/>
      <c r="AH38" s="13">
        <v>0.09</v>
      </c>
      <c r="AI38" s="13">
        <v>0.09</v>
      </c>
      <c r="AJ38" s="13"/>
      <c r="AK38" s="13">
        <v>0.05</v>
      </c>
      <c r="AL38" s="13">
        <v>0.06</v>
      </c>
      <c r="AM38" s="13">
        <v>0.05</v>
      </c>
      <c r="AN38" s="13"/>
      <c r="AO38" s="17">
        <f>IF(ROWS($B$31:B38)=$B$25,C38,0)</f>
        <v>0</v>
      </c>
    </row>
    <row r="39" spans="2:41">
      <c r="B39" s="14">
        <v>41518</v>
      </c>
      <c r="C39" s="12">
        <f t="shared" si="2"/>
        <v>3.7099999999999995</v>
      </c>
      <c r="D39" s="13">
        <v>0.25</v>
      </c>
      <c r="E39" s="13">
        <v>0.34</v>
      </c>
      <c r="F39" s="13"/>
      <c r="G39" s="13"/>
      <c r="H39" s="13"/>
      <c r="I39" s="13">
        <v>0.11</v>
      </c>
      <c r="J39" s="13">
        <v>0.05</v>
      </c>
      <c r="K39" s="13">
        <v>0.54</v>
      </c>
      <c r="L39" s="13">
        <v>0.1</v>
      </c>
      <c r="M39" s="13">
        <v>0.05</v>
      </c>
      <c r="N39" s="13">
        <v>0.03</v>
      </c>
      <c r="O39" s="13">
        <v>0.08</v>
      </c>
      <c r="P39" s="13">
        <v>0.08</v>
      </c>
      <c r="Q39" s="13">
        <v>0.04</v>
      </c>
      <c r="R39" s="13">
        <v>7.0000000000000007E-2</v>
      </c>
      <c r="S39" s="13"/>
      <c r="T39" s="13">
        <v>0.05</v>
      </c>
      <c r="U39" s="13">
        <v>0.04</v>
      </c>
      <c r="V39" s="13"/>
      <c r="W39" s="13">
        <v>0.33</v>
      </c>
      <c r="X39" s="13"/>
      <c r="Y39" s="13">
        <v>7.0000000000000007E-2</v>
      </c>
      <c r="Z39" s="13"/>
      <c r="AA39" s="13">
        <v>0.41</v>
      </c>
      <c r="AB39" s="13">
        <v>7.0000000000000007E-2</v>
      </c>
      <c r="AC39" s="13">
        <v>0.05</v>
      </c>
      <c r="AD39" s="13">
        <v>0.59</v>
      </c>
      <c r="AE39" s="13">
        <v>7.0000000000000007E-2</v>
      </c>
      <c r="AF39" s="13"/>
      <c r="AG39" s="13"/>
      <c r="AH39" s="13">
        <v>0.09</v>
      </c>
      <c r="AI39" s="13">
        <v>0.09</v>
      </c>
      <c r="AJ39" s="13"/>
      <c r="AK39" s="13"/>
      <c r="AL39" s="13">
        <v>0.06</v>
      </c>
      <c r="AM39" s="13">
        <v>0.05</v>
      </c>
      <c r="AN39" s="13"/>
      <c r="AO39" s="17">
        <f>IF(ROWS($B$31:B39)=$B$25,C39,0)</f>
        <v>3.7099999999999995</v>
      </c>
    </row>
    <row r="40" spans="2:41">
      <c r="B40" s="14">
        <v>41548</v>
      </c>
      <c r="C40" s="12">
        <f t="shared" si="2"/>
        <v>3.69</v>
      </c>
      <c r="D40" s="13">
        <v>0.25</v>
      </c>
      <c r="E40" s="13"/>
      <c r="F40" s="13">
        <v>0.34</v>
      </c>
      <c r="G40" s="13"/>
      <c r="H40" s="13"/>
      <c r="I40" s="13">
        <v>0.11</v>
      </c>
      <c r="J40" s="13">
        <v>0.05</v>
      </c>
      <c r="K40" s="13">
        <v>0.54</v>
      </c>
      <c r="L40" s="13">
        <v>0.1</v>
      </c>
      <c r="M40" s="13">
        <v>0.05</v>
      </c>
      <c r="N40" s="13"/>
      <c r="O40" s="13">
        <v>0.08</v>
      </c>
      <c r="P40" s="13">
        <v>7.0000000000000007E-2</v>
      </c>
      <c r="Q40" s="13">
        <v>0.04</v>
      </c>
      <c r="R40" s="13">
        <v>7.0000000000000007E-2</v>
      </c>
      <c r="S40" s="13"/>
      <c r="T40" s="13">
        <v>0.05</v>
      </c>
      <c r="U40" s="13">
        <v>0.04</v>
      </c>
      <c r="V40" s="13">
        <v>0.04</v>
      </c>
      <c r="W40" s="13">
        <v>0.33</v>
      </c>
      <c r="X40" s="13"/>
      <c r="Y40" s="13">
        <v>7.0000000000000007E-2</v>
      </c>
      <c r="Z40" s="13"/>
      <c r="AA40" s="13">
        <v>0.4</v>
      </c>
      <c r="AB40" s="13">
        <v>7.0000000000000007E-2</v>
      </c>
      <c r="AC40" s="13"/>
      <c r="AD40" s="13">
        <v>0.59</v>
      </c>
      <c r="AE40" s="13">
        <v>0.06</v>
      </c>
      <c r="AF40" s="13"/>
      <c r="AG40" s="13"/>
      <c r="AH40" s="13">
        <v>0.08</v>
      </c>
      <c r="AI40" s="13">
        <v>0.09</v>
      </c>
      <c r="AJ40" s="13"/>
      <c r="AK40" s="13">
        <v>0.05</v>
      </c>
      <c r="AL40" s="13">
        <v>0.06</v>
      </c>
      <c r="AM40" s="13">
        <v>0.06</v>
      </c>
      <c r="AN40" s="13"/>
      <c r="AO40" s="17">
        <f>IF(ROWS($B$31:B40)=$B$25,C40,0)</f>
        <v>0</v>
      </c>
    </row>
    <row r="41" spans="2:41">
      <c r="B41" s="14">
        <v>41579</v>
      </c>
      <c r="C41" s="12">
        <f t="shared" si="2"/>
        <v>3.6999999999999993</v>
      </c>
      <c r="D41" s="13">
        <v>0.26</v>
      </c>
      <c r="E41" s="13"/>
      <c r="F41" s="13">
        <v>0.33</v>
      </c>
      <c r="G41" s="13"/>
      <c r="H41" s="13"/>
      <c r="I41" s="13">
        <v>0.11</v>
      </c>
      <c r="J41" s="13">
        <v>0.05</v>
      </c>
      <c r="K41" s="13">
        <v>0.53</v>
      </c>
      <c r="L41" s="13">
        <v>0.11</v>
      </c>
      <c r="M41" s="13">
        <v>0.05</v>
      </c>
      <c r="N41" s="13"/>
      <c r="O41" s="13">
        <v>0.08</v>
      </c>
      <c r="P41" s="13">
        <v>7.0000000000000007E-2</v>
      </c>
      <c r="Q41" s="13">
        <v>0.04</v>
      </c>
      <c r="R41" s="13">
        <v>7.0000000000000007E-2</v>
      </c>
      <c r="S41" s="13"/>
      <c r="T41" s="13">
        <v>0.05</v>
      </c>
      <c r="U41" s="13">
        <v>0.04</v>
      </c>
      <c r="V41" s="13"/>
      <c r="W41" s="13">
        <v>0.33</v>
      </c>
      <c r="X41" s="13"/>
      <c r="Y41" s="13">
        <v>7.0000000000000007E-2</v>
      </c>
      <c r="Z41" s="13"/>
      <c r="AA41" s="13">
        <v>0.42</v>
      </c>
      <c r="AB41" s="13">
        <v>7.0000000000000007E-2</v>
      </c>
      <c r="AC41" s="13"/>
      <c r="AD41" s="13">
        <v>0.59</v>
      </c>
      <c r="AE41" s="13">
        <v>0.05</v>
      </c>
      <c r="AF41" s="13"/>
      <c r="AG41" s="13"/>
      <c r="AH41" s="13">
        <v>0.08</v>
      </c>
      <c r="AI41" s="13">
        <v>0.09</v>
      </c>
      <c r="AJ41" s="13">
        <v>0.04</v>
      </c>
      <c r="AK41" s="13">
        <v>0.05</v>
      </c>
      <c r="AL41" s="13">
        <v>7.0000000000000007E-2</v>
      </c>
      <c r="AM41" s="13">
        <v>0.05</v>
      </c>
      <c r="AN41" s="13"/>
      <c r="AO41" s="17">
        <f>IF(ROWS($B$31:B41)=$B$25,C41,0)</f>
        <v>0</v>
      </c>
    </row>
    <row r="42" spans="2:41">
      <c r="B42" s="14">
        <v>41609</v>
      </c>
      <c r="C42" s="12">
        <f t="shared" si="2"/>
        <v>3.67</v>
      </c>
      <c r="D42" s="13">
        <v>0.27</v>
      </c>
      <c r="E42" s="13"/>
      <c r="F42" s="13">
        <v>0.33</v>
      </c>
      <c r="G42" s="13"/>
      <c r="H42" s="13"/>
      <c r="I42" s="13">
        <v>0.11</v>
      </c>
      <c r="J42" s="13">
        <v>0.04</v>
      </c>
      <c r="K42" s="13">
        <v>0.52</v>
      </c>
      <c r="L42" s="13">
        <v>0.11</v>
      </c>
      <c r="M42" s="13">
        <v>0.05</v>
      </c>
      <c r="N42" s="13">
        <v>0.04</v>
      </c>
      <c r="O42" s="13">
        <v>7.0000000000000007E-2</v>
      </c>
      <c r="P42" s="13">
        <v>7.0000000000000007E-2</v>
      </c>
      <c r="Q42" s="13"/>
      <c r="R42" s="13"/>
      <c r="S42" s="13">
        <v>7.0000000000000007E-2</v>
      </c>
      <c r="T42" s="13">
        <v>0.05</v>
      </c>
      <c r="U42" s="13">
        <v>0.04</v>
      </c>
      <c r="V42" s="13"/>
      <c r="W42" s="13">
        <v>0.33</v>
      </c>
      <c r="X42" s="13"/>
      <c r="Y42" s="13">
        <v>7.0000000000000007E-2</v>
      </c>
      <c r="Z42" s="13"/>
      <c r="AA42" s="13">
        <v>0.43</v>
      </c>
      <c r="AB42" s="13">
        <v>7.0000000000000007E-2</v>
      </c>
      <c r="AC42" s="13"/>
      <c r="AD42" s="13">
        <v>0.56000000000000005</v>
      </c>
      <c r="AE42" s="13">
        <v>0.05</v>
      </c>
      <c r="AF42" s="13"/>
      <c r="AG42" s="13"/>
      <c r="AH42" s="13">
        <v>0.08</v>
      </c>
      <c r="AI42" s="13">
        <v>0.09</v>
      </c>
      <c r="AJ42" s="13"/>
      <c r="AK42" s="13">
        <v>0.05</v>
      </c>
      <c r="AL42" s="13">
        <v>7.0000000000000007E-2</v>
      </c>
      <c r="AM42" s="13">
        <v>0.06</v>
      </c>
      <c r="AN42" s="13">
        <v>0.04</v>
      </c>
      <c r="AO42" s="17">
        <f>IF(ROWS($B$31:B42)=$B$25,C42,0)</f>
        <v>0</v>
      </c>
    </row>
    <row r="43" spans="2:41">
      <c r="B43" s="14">
        <v>41640</v>
      </c>
      <c r="C43" s="12">
        <f t="shared" si="2"/>
        <v>4.7235432900432892</v>
      </c>
      <c r="D43" s="13">
        <v>0.26333333333333331</v>
      </c>
      <c r="E43" s="13">
        <v>0.34</v>
      </c>
      <c r="F43" s="13">
        <v>0.36272727272727273</v>
      </c>
      <c r="G43" s="13">
        <v>0.04</v>
      </c>
      <c r="H43" s="13">
        <v>4.5000000000000005E-2</v>
      </c>
      <c r="I43" s="13">
        <v>0.12000000000000004</v>
      </c>
      <c r="J43" s="13">
        <v>6.4166666666666691E-2</v>
      </c>
      <c r="K43" s="13">
        <v>0.56000000000000005</v>
      </c>
      <c r="L43" s="13">
        <v>0.1075</v>
      </c>
      <c r="M43" s="13">
        <v>4.9166666666666664E-2</v>
      </c>
      <c r="N43" s="13">
        <v>3.6666666666666674E-2</v>
      </c>
      <c r="O43" s="13">
        <v>6.8333333333333315E-2</v>
      </c>
      <c r="P43" s="13">
        <v>7.5166666666666673E-2</v>
      </c>
      <c r="Q43" s="13">
        <v>4.4999999999999991E-2</v>
      </c>
      <c r="R43" s="13">
        <v>6.2727272727272743E-2</v>
      </c>
      <c r="S43" s="13">
        <v>7.0000000000000007E-2</v>
      </c>
      <c r="T43" s="13">
        <v>5.5833333333333346E-2</v>
      </c>
      <c r="U43" s="13">
        <v>0.04</v>
      </c>
      <c r="V43" s="13">
        <v>0.04</v>
      </c>
      <c r="W43" s="13">
        <v>0.34333333333333332</v>
      </c>
      <c r="X43" s="13">
        <v>4.7500000000000007E-2</v>
      </c>
      <c r="Y43" s="13">
        <v>6.4285714285714293E-2</v>
      </c>
      <c r="Z43" s="13">
        <v>0.05</v>
      </c>
      <c r="AA43" s="13">
        <v>0.43833333333333341</v>
      </c>
      <c r="AB43" s="13">
        <v>6.9166666666666696E-2</v>
      </c>
      <c r="AC43" s="13">
        <v>0.05</v>
      </c>
      <c r="AD43" s="13">
        <v>0.61083333333333334</v>
      </c>
      <c r="AE43" s="13">
        <v>6.4166666666666691E-2</v>
      </c>
      <c r="AF43" s="13">
        <v>0.04</v>
      </c>
      <c r="AG43" s="13">
        <v>0.05</v>
      </c>
      <c r="AH43" s="13">
        <v>0.10083333333333333</v>
      </c>
      <c r="AI43" s="13">
        <v>9.8333333333333328E-2</v>
      </c>
      <c r="AJ43" s="13">
        <v>0.04</v>
      </c>
      <c r="AK43" s="13">
        <v>5.3636363636363635E-2</v>
      </c>
      <c r="AL43" s="13">
        <v>6.1666666666666682E-2</v>
      </c>
      <c r="AM43" s="13">
        <v>5.5833333333333346E-2</v>
      </c>
      <c r="AN43" s="13">
        <v>0.04</v>
      </c>
      <c r="AO43" s="17">
        <f>IF(ROWS($B$31:B43)=$B$25,C43,0)</f>
        <v>0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92D050"/>
  </sheetPr>
  <dimension ref="B8:W156"/>
  <sheetViews>
    <sheetView zoomScale="75" zoomScaleNormal="75" workbookViewId="0">
      <selection activeCell="Y29" sqref="Y29"/>
    </sheetView>
  </sheetViews>
  <sheetFormatPr defaultRowHeight="15"/>
  <cols>
    <col min="10" max="10" width="6.7109375" customWidth="1"/>
    <col min="13" max="13" width="4.5703125" customWidth="1"/>
  </cols>
  <sheetData>
    <row r="8" spans="3:3">
      <c r="C8">
        <v>300</v>
      </c>
    </row>
    <row r="9" spans="3:3">
      <c r="C9">
        <v>1000</v>
      </c>
    </row>
    <row r="10" spans="3:3">
      <c r="C10">
        <f>C8</f>
        <v>300</v>
      </c>
    </row>
    <row r="11" spans="3:3">
      <c r="C11">
        <v>1000</v>
      </c>
    </row>
    <row r="12" spans="3:3">
      <c r="C12">
        <f>C8</f>
        <v>300</v>
      </c>
    </row>
    <row r="13" spans="3:3">
      <c r="C13">
        <v>1000</v>
      </c>
    </row>
    <row r="14" spans="3:3">
      <c r="C14">
        <f>C8</f>
        <v>300</v>
      </c>
    </row>
    <row r="15" spans="3:3">
      <c r="C15">
        <v>1000</v>
      </c>
    </row>
    <row r="16" spans="3:3">
      <c r="C16">
        <f>C8</f>
        <v>300</v>
      </c>
    </row>
    <row r="17" spans="3:23">
      <c r="C17">
        <v>1000</v>
      </c>
    </row>
    <row r="18" spans="3:23">
      <c r="C18">
        <f>C8</f>
        <v>300</v>
      </c>
    </row>
    <row r="19" spans="3:23">
      <c r="C19">
        <v>1000</v>
      </c>
    </row>
    <row r="20" spans="3:23">
      <c r="J20" s="24">
        <v>100</v>
      </c>
    </row>
    <row r="23" spans="3:23">
      <c r="W23">
        <v>100</v>
      </c>
    </row>
    <row r="24" spans="3:23" ht="27.75" customHeight="1">
      <c r="N24">
        <v>0</v>
      </c>
      <c r="O24">
        <v>1</v>
      </c>
      <c r="P24">
        <v>2</v>
      </c>
      <c r="Q24">
        <v>3</v>
      </c>
      <c r="R24">
        <v>4</v>
      </c>
      <c r="S24">
        <v>5</v>
      </c>
      <c r="T24">
        <v>6</v>
      </c>
      <c r="U24">
        <v>7</v>
      </c>
      <c r="V24">
        <v>8</v>
      </c>
      <c r="W24">
        <v>9</v>
      </c>
    </row>
    <row r="25" spans="3:23">
      <c r="N25">
        <v>100</v>
      </c>
      <c r="O25">
        <f>IF(начало&lt;=89,90,0)</f>
        <v>0</v>
      </c>
      <c r="P25">
        <f>IF(начало&lt;=78,80,0)</f>
        <v>0</v>
      </c>
      <c r="Q25">
        <f>IF(начало&lt;=67,70,0)</f>
        <v>0</v>
      </c>
      <c r="R25">
        <f>IF(начало&lt;=56,60,0)</f>
        <v>0</v>
      </c>
      <c r="S25">
        <f>IF(начало&lt;=45,50,0)</f>
        <v>0</v>
      </c>
      <c r="T25">
        <f>IF(начало&lt;=34,40,0)</f>
        <v>0</v>
      </c>
      <c r="U25">
        <f>IF(начало&lt;=23,30,0)</f>
        <v>0</v>
      </c>
      <c r="V25">
        <f>IF(начало&lt;=12,20,0)</f>
        <v>0</v>
      </c>
      <c r="W25">
        <f>IF(начало&lt;=1,10,0)</f>
        <v>0</v>
      </c>
    </row>
    <row r="26" spans="3:23">
      <c r="N26">
        <v>100</v>
      </c>
      <c r="O26">
        <f t="shared" ref="O26:W35" si="0">O25</f>
        <v>0</v>
      </c>
      <c r="P26">
        <f t="shared" si="0"/>
        <v>0</v>
      </c>
      <c r="Q26">
        <f t="shared" si="0"/>
        <v>0</v>
      </c>
      <c r="R26">
        <f t="shared" si="0"/>
        <v>0</v>
      </c>
      <c r="S26">
        <f t="shared" si="0"/>
        <v>0</v>
      </c>
      <c r="T26">
        <f t="shared" si="0"/>
        <v>0</v>
      </c>
      <c r="U26">
        <f>U25</f>
        <v>0</v>
      </c>
      <c r="V26">
        <f>V25</f>
        <v>0</v>
      </c>
      <c r="W26">
        <f>W25</f>
        <v>0</v>
      </c>
    </row>
    <row r="27" spans="3:23">
      <c r="N27">
        <v>100</v>
      </c>
      <c r="O27">
        <f t="shared" si="0"/>
        <v>0</v>
      </c>
      <c r="P27">
        <f t="shared" si="0"/>
        <v>0</v>
      </c>
      <c r="Q27">
        <f t="shared" si="0"/>
        <v>0</v>
      </c>
      <c r="R27">
        <f t="shared" si="0"/>
        <v>0</v>
      </c>
      <c r="S27">
        <f t="shared" si="0"/>
        <v>0</v>
      </c>
      <c r="T27">
        <f t="shared" si="0"/>
        <v>0</v>
      </c>
      <c r="U27">
        <f t="shared" si="0"/>
        <v>0</v>
      </c>
      <c r="V27">
        <f t="shared" si="0"/>
        <v>0</v>
      </c>
      <c r="W27">
        <f>W26</f>
        <v>0</v>
      </c>
    </row>
    <row r="28" spans="3:23">
      <c r="N28">
        <v>100</v>
      </c>
      <c r="O28">
        <f t="shared" si="0"/>
        <v>0</v>
      </c>
      <c r="P28">
        <f t="shared" si="0"/>
        <v>0</v>
      </c>
      <c r="Q28">
        <f t="shared" si="0"/>
        <v>0</v>
      </c>
      <c r="R28">
        <f t="shared" si="0"/>
        <v>0</v>
      </c>
      <c r="S28">
        <f t="shared" si="0"/>
        <v>0</v>
      </c>
      <c r="T28">
        <f t="shared" si="0"/>
        <v>0</v>
      </c>
      <c r="U28">
        <f t="shared" si="0"/>
        <v>0</v>
      </c>
      <c r="V28">
        <f t="shared" si="0"/>
        <v>0</v>
      </c>
      <c r="W28">
        <f>W27</f>
        <v>0</v>
      </c>
    </row>
    <row r="29" spans="3:23">
      <c r="N29">
        <v>100</v>
      </c>
      <c r="O29">
        <f t="shared" si="0"/>
        <v>0</v>
      </c>
      <c r="P29">
        <f t="shared" si="0"/>
        <v>0</v>
      </c>
      <c r="Q29">
        <f t="shared" si="0"/>
        <v>0</v>
      </c>
      <c r="R29">
        <f t="shared" si="0"/>
        <v>0</v>
      </c>
      <c r="S29">
        <f t="shared" si="0"/>
        <v>0</v>
      </c>
      <c r="T29">
        <f t="shared" si="0"/>
        <v>0</v>
      </c>
      <c r="U29">
        <f t="shared" si="0"/>
        <v>0</v>
      </c>
      <c r="V29">
        <f t="shared" si="0"/>
        <v>0</v>
      </c>
      <c r="W29">
        <f t="shared" si="0"/>
        <v>0</v>
      </c>
    </row>
    <row r="30" spans="3:23">
      <c r="N30">
        <v>100</v>
      </c>
      <c r="O30">
        <f t="shared" si="0"/>
        <v>0</v>
      </c>
      <c r="P30">
        <f t="shared" si="0"/>
        <v>0</v>
      </c>
      <c r="Q30">
        <f t="shared" si="0"/>
        <v>0</v>
      </c>
      <c r="R30">
        <f t="shared" si="0"/>
        <v>0</v>
      </c>
      <c r="S30">
        <f t="shared" si="0"/>
        <v>0</v>
      </c>
      <c r="T30">
        <f t="shared" si="0"/>
        <v>0</v>
      </c>
      <c r="U30">
        <f t="shared" si="0"/>
        <v>0</v>
      </c>
      <c r="V30">
        <f t="shared" si="0"/>
        <v>0</v>
      </c>
      <c r="W30">
        <f t="shared" si="0"/>
        <v>0</v>
      </c>
    </row>
    <row r="31" spans="3:23">
      <c r="N31">
        <v>100</v>
      </c>
      <c r="O31">
        <f t="shared" si="0"/>
        <v>0</v>
      </c>
      <c r="P31">
        <f t="shared" si="0"/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0"/>
        <v>0</v>
      </c>
      <c r="V31">
        <f t="shared" si="0"/>
        <v>0</v>
      </c>
      <c r="W31">
        <f t="shared" si="0"/>
        <v>0</v>
      </c>
    </row>
    <row r="32" spans="3:23">
      <c r="N32">
        <v>100</v>
      </c>
      <c r="O32">
        <f t="shared" si="0"/>
        <v>0</v>
      </c>
      <c r="P32">
        <f t="shared" si="0"/>
        <v>0</v>
      </c>
      <c r="Q32">
        <f t="shared" si="0"/>
        <v>0</v>
      </c>
      <c r="R32">
        <f t="shared" si="0"/>
        <v>0</v>
      </c>
      <c r="S32">
        <f t="shared" si="0"/>
        <v>0</v>
      </c>
      <c r="T32">
        <f t="shared" si="0"/>
        <v>0</v>
      </c>
      <c r="U32">
        <f t="shared" si="0"/>
        <v>0</v>
      </c>
      <c r="V32">
        <f t="shared" si="0"/>
        <v>0</v>
      </c>
      <c r="W32">
        <f t="shared" si="0"/>
        <v>0</v>
      </c>
    </row>
    <row r="33" spans="14:23">
      <c r="N33">
        <v>100</v>
      </c>
      <c r="O33">
        <f t="shared" si="0"/>
        <v>0</v>
      </c>
      <c r="P33">
        <f t="shared" si="0"/>
        <v>0</v>
      </c>
      <c r="Q33">
        <f t="shared" si="0"/>
        <v>0</v>
      </c>
      <c r="R33">
        <f t="shared" si="0"/>
        <v>0</v>
      </c>
      <c r="S33">
        <f t="shared" si="0"/>
        <v>0</v>
      </c>
      <c r="T33">
        <f t="shared" si="0"/>
        <v>0</v>
      </c>
      <c r="U33">
        <f t="shared" si="0"/>
        <v>0</v>
      </c>
      <c r="V33">
        <f t="shared" si="0"/>
        <v>0</v>
      </c>
      <c r="W33">
        <f t="shared" si="0"/>
        <v>0</v>
      </c>
    </row>
    <row r="34" spans="14:23">
      <c r="N34">
        <v>100</v>
      </c>
      <c r="O34">
        <f t="shared" si="0"/>
        <v>0</v>
      </c>
      <c r="P34">
        <f t="shared" si="0"/>
        <v>0</v>
      </c>
      <c r="Q34">
        <f t="shared" si="0"/>
        <v>0</v>
      </c>
      <c r="R34">
        <f t="shared" si="0"/>
        <v>0</v>
      </c>
      <c r="S34">
        <f t="shared" si="0"/>
        <v>0</v>
      </c>
      <c r="T34">
        <f t="shared" si="0"/>
        <v>0</v>
      </c>
      <c r="U34">
        <f t="shared" si="0"/>
        <v>0</v>
      </c>
      <c r="V34">
        <f t="shared" si="0"/>
        <v>0</v>
      </c>
      <c r="W34">
        <f t="shared" si="0"/>
        <v>0</v>
      </c>
    </row>
    <row r="35" spans="14:23">
      <c r="N35">
        <v>100</v>
      </c>
      <c r="O35">
        <f t="shared" si="0"/>
        <v>0</v>
      </c>
      <c r="P35">
        <f t="shared" si="0"/>
        <v>0</v>
      </c>
      <c r="Q35">
        <f t="shared" si="0"/>
        <v>0</v>
      </c>
      <c r="R35">
        <f t="shared" si="0"/>
        <v>0</v>
      </c>
      <c r="S35">
        <f t="shared" si="0"/>
        <v>0</v>
      </c>
      <c r="T35">
        <f t="shared" si="0"/>
        <v>0</v>
      </c>
      <c r="U35">
        <f t="shared" si="0"/>
        <v>0</v>
      </c>
      <c r="V35">
        <f t="shared" si="0"/>
        <v>0</v>
      </c>
      <c r="W35">
        <f t="shared" si="0"/>
        <v>0</v>
      </c>
    </row>
    <row r="141" spans="3:12"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3:12"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3:12"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3:12"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2:12">
      <c r="B145" s="23">
        <v>111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2:12"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2:12"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2:12"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2:12"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2:12"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2:12"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2:12"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2:12"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2:12"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2:12"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2:12"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theme="3" tint="-0.249977111117893"/>
  </sheetPr>
  <dimension ref="A1:J33"/>
  <sheetViews>
    <sheetView topLeftCell="A13" workbookViewId="0">
      <selection activeCell="N36" sqref="N36"/>
    </sheetView>
  </sheetViews>
  <sheetFormatPr defaultRowHeight="15"/>
  <cols>
    <col min="1" max="1" width="13.85546875" customWidth="1"/>
    <col min="2" max="2" width="10.28515625" customWidth="1"/>
    <col min="3" max="3" width="10" customWidth="1"/>
    <col min="4" max="5" width="12.85546875" customWidth="1"/>
    <col min="6" max="6" width="12.42578125" customWidth="1"/>
    <col min="8" max="8" width="28.5703125" style="21" customWidth="1"/>
    <col min="9" max="9" width="15.140625" customWidth="1"/>
    <col min="10" max="10" width="23.7109375" customWidth="1"/>
  </cols>
  <sheetData>
    <row r="1" spans="1:10"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 s="21">
        <v>8</v>
      </c>
      <c r="I1">
        <v>9</v>
      </c>
    </row>
    <row r="2" spans="1:10" s="21" customFormat="1" ht="47.25" customHeight="1">
      <c r="A2" s="32" t="s">
        <v>116</v>
      </c>
      <c r="B2" s="32" t="s">
        <v>115</v>
      </c>
      <c r="C2" s="32" t="s">
        <v>114</v>
      </c>
      <c r="D2" s="32" t="s">
        <v>113</v>
      </c>
      <c r="E2" s="32" t="s">
        <v>112</v>
      </c>
      <c r="F2" s="32" t="s">
        <v>111</v>
      </c>
      <c r="G2" s="32" t="s">
        <v>110</v>
      </c>
      <c r="H2" s="32" t="s">
        <v>109</v>
      </c>
      <c r="I2" s="32" t="s">
        <v>108</v>
      </c>
      <c r="J2" s="32" t="s">
        <v>107</v>
      </c>
    </row>
    <row r="3" spans="1:10" ht="109.5" customHeight="1">
      <c r="A3" s="28" t="s">
        <v>106</v>
      </c>
      <c r="B3" s="25" t="s">
        <v>57</v>
      </c>
      <c r="C3" s="26">
        <v>0.32083333333333336</v>
      </c>
      <c r="D3" s="28">
        <v>8</v>
      </c>
      <c r="E3" s="26">
        <v>0.58402777777777781</v>
      </c>
      <c r="F3" s="26">
        <v>0.26729166666666665</v>
      </c>
      <c r="G3" s="25" t="s">
        <v>56</v>
      </c>
      <c r="H3" s="27" t="s">
        <v>49</v>
      </c>
      <c r="I3" s="26">
        <v>0.94027777777777777</v>
      </c>
      <c r="J3" s="31"/>
    </row>
    <row r="4" spans="1:10" ht="99.75" customHeight="1">
      <c r="A4" s="28" t="s">
        <v>105</v>
      </c>
      <c r="B4" s="25" t="s">
        <v>54</v>
      </c>
      <c r="C4" s="28"/>
      <c r="D4" s="25">
        <v>9</v>
      </c>
      <c r="E4" s="26">
        <v>0.6166666666666667</v>
      </c>
      <c r="F4" s="26">
        <v>0.26836805555555554</v>
      </c>
      <c r="G4" s="25" t="s">
        <v>56</v>
      </c>
      <c r="H4" s="27" t="s">
        <v>49</v>
      </c>
      <c r="I4" s="25"/>
      <c r="J4" s="25"/>
    </row>
    <row r="5" spans="1:10" ht="99.75" customHeight="1">
      <c r="A5" s="28" t="s">
        <v>104</v>
      </c>
      <c r="B5" s="25" t="s">
        <v>51</v>
      </c>
      <c r="C5" s="26">
        <v>0.45902777777777781</v>
      </c>
      <c r="D5" s="25">
        <v>10</v>
      </c>
      <c r="E5" s="26">
        <v>0.6430555555555556</v>
      </c>
      <c r="F5" s="30">
        <v>0.26945601851851853</v>
      </c>
      <c r="G5" s="25" t="s">
        <v>50</v>
      </c>
      <c r="H5" s="27" t="s">
        <v>49</v>
      </c>
      <c r="I5" s="25"/>
      <c r="J5" s="25"/>
    </row>
    <row r="6" spans="1:10" ht="99" customHeight="1">
      <c r="A6" s="28" t="s">
        <v>103</v>
      </c>
      <c r="B6" s="25" t="s">
        <v>67</v>
      </c>
      <c r="C6" s="25"/>
      <c r="D6" s="25">
        <v>11</v>
      </c>
      <c r="E6" s="26">
        <v>0.66597222222222219</v>
      </c>
      <c r="F6" s="26">
        <v>0.27053240740740742</v>
      </c>
      <c r="G6" s="25" t="s">
        <v>50</v>
      </c>
      <c r="H6" s="27" t="s">
        <v>49</v>
      </c>
      <c r="I6" s="25"/>
      <c r="J6" s="25"/>
    </row>
    <row r="7" spans="1:10" ht="99.95" customHeight="1">
      <c r="A7" s="28" t="s">
        <v>102</v>
      </c>
      <c r="B7" s="25" t="s">
        <v>64</v>
      </c>
      <c r="C7" s="26">
        <v>0.51736111111111105</v>
      </c>
      <c r="D7" s="25">
        <v>12</v>
      </c>
      <c r="E7" s="26">
        <v>0.68611111111111101</v>
      </c>
      <c r="F7" s="26">
        <v>0.2716203703703704</v>
      </c>
      <c r="G7" s="25" t="s">
        <v>100</v>
      </c>
      <c r="H7" s="27" t="s">
        <v>49</v>
      </c>
      <c r="I7" s="25"/>
      <c r="J7" s="25"/>
    </row>
    <row r="8" spans="1:10" ht="99.95" customHeight="1">
      <c r="A8" s="28" t="s">
        <v>101</v>
      </c>
      <c r="B8" s="25" t="s">
        <v>62</v>
      </c>
      <c r="C8" s="25"/>
      <c r="D8" s="25">
        <v>13</v>
      </c>
      <c r="E8" s="26">
        <v>0.70416666666666661</v>
      </c>
      <c r="F8" s="26">
        <v>0.27269675925925924</v>
      </c>
      <c r="G8" s="25" t="s">
        <v>100</v>
      </c>
      <c r="H8" s="27" t="s">
        <v>49</v>
      </c>
      <c r="I8" s="25"/>
      <c r="J8" s="25"/>
    </row>
    <row r="9" spans="1:10" ht="99.95" customHeight="1">
      <c r="A9" s="28" t="s">
        <v>99</v>
      </c>
      <c r="B9" s="25" t="s">
        <v>59</v>
      </c>
      <c r="C9" s="26">
        <v>0.54722222222222217</v>
      </c>
      <c r="D9" s="25">
        <v>14</v>
      </c>
      <c r="E9" s="26">
        <v>0.72152777777777777</v>
      </c>
      <c r="F9" s="26">
        <v>0.27378472222222222</v>
      </c>
      <c r="G9" s="25" t="s">
        <v>97</v>
      </c>
      <c r="H9" s="27" t="s">
        <v>49</v>
      </c>
      <c r="I9" s="25"/>
      <c r="J9" s="25"/>
    </row>
    <row r="10" spans="1:10" ht="99.95" customHeight="1">
      <c r="A10" s="28" t="s">
        <v>98</v>
      </c>
      <c r="B10" s="25" t="s">
        <v>57</v>
      </c>
      <c r="C10" s="25"/>
      <c r="D10" s="25">
        <v>15</v>
      </c>
      <c r="E10" s="26">
        <v>0.73888888888888893</v>
      </c>
      <c r="F10" s="26">
        <v>0.27361111111111108</v>
      </c>
      <c r="G10" s="25" t="s">
        <v>97</v>
      </c>
      <c r="H10" s="27" t="s">
        <v>91</v>
      </c>
      <c r="I10" s="25" t="s">
        <v>96</v>
      </c>
      <c r="J10" s="25"/>
    </row>
    <row r="11" spans="1:10" ht="99.95" customHeight="1">
      <c r="A11" s="28" t="s">
        <v>95</v>
      </c>
      <c r="B11" s="25" t="s">
        <v>94</v>
      </c>
      <c r="C11" s="26">
        <v>0.61458333333333337</v>
      </c>
      <c r="D11" s="25">
        <v>16</v>
      </c>
      <c r="E11" s="26">
        <v>0.7583333333333333</v>
      </c>
      <c r="F11" s="26">
        <v>0.2759375</v>
      </c>
      <c r="G11" s="25" t="s">
        <v>92</v>
      </c>
      <c r="H11" s="27" t="s">
        <v>91</v>
      </c>
      <c r="I11" s="25"/>
      <c r="J11" s="25"/>
    </row>
    <row r="12" spans="1:10" ht="99.95" customHeight="1">
      <c r="A12" s="28" t="s">
        <v>93</v>
      </c>
      <c r="B12" s="25" t="s">
        <v>51</v>
      </c>
      <c r="C12" s="25"/>
      <c r="D12" s="25">
        <v>17</v>
      </c>
      <c r="E12" s="26">
        <v>0.77986111111111101</v>
      </c>
      <c r="F12" s="26">
        <v>0.2759375</v>
      </c>
      <c r="G12" s="25" t="s">
        <v>92</v>
      </c>
      <c r="H12" s="27" t="s">
        <v>91</v>
      </c>
      <c r="I12" s="25"/>
      <c r="J12" s="25"/>
    </row>
    <row r="13" spans="1:10" ht="99.95" customHeight="1">
      <c r="A13" s="28" t="s">
        <v>90</v>
      </c>
      <c r="B13" s="25" t="s">
        <v>67</v>
      </c>
      <c r="C13" s="26">
        <v>0.78611111111111109</v>
      </c>
      <c r="D13" s="25">
        <v>18</v>
      </c>
      <c r="E13" s="26">
        <v>0.80555555555555547</v>
      </c>
      <c r="F13" s="26">
        <v>0.28750000000000003</v>
      </c>
      <c r="G13" s="25" t="s">
        <v>87</v>
      </c>
      <c r="H13" s="27" t="s">
        <v>85</v>
      </c>
      <c r="I13" s="25"/>
      <c r="J13" s="25"/>
    </row>
    <row r="14" spans="1:10" ht="99.95" customHeight="1">
      <c r="A14" s="28" t="s">
        <v>89</v>
      </c>
      <c r="B14" s="25" t="s">
        <v>64</v>
      </c>
      <c r="C14" s="25"/>
      <c r="D14" s="25">
        <v>19</v>
      </c>
      <c r="E14" s="26">
        <v>0.83472222222222225</v>
      </c>
      <c r="F14" s="26">
        <v>0.28819444444444448</v>
      </c>
      <c r="G14" s="25" t="s">
        <v>87</v>
      </c>
      <c r="H14" s="27" t="s">
        <v>85</v>
      </c>
      <c r="I14" s="25"/>
      <c r="J14" s="25"/>
    </row>
    <row r="15" spans="1:10" ht="99.95" customHeight="1">
      <c r="A15" s="28" t="s">
        <v>88</v>
      </c>
      <c r="B15" s="25" t="s">
        <v>62</v>
      </c>
      <c r="C15" s="25"/>
      <c r="D15" s="25">
        <v>20</v>
      </c>
      <c r="E15" s="26">
        <v>0.86875000000000002</v>
      </c>
      <c r="F15" s="26">
        <v>0.28958333333333336</v>
      </c>
      <c r="G15" s="25" t="s">
        <v>87</v>
      </c>
      <c r="H15" s="27" t="s">
        <v>85</v>
      </c>
      <c r="I15" s="25"/>
      <c r="J15" s="25"/>
    </row>
    <row r="16" spans="1:10" ht="99.95" customHeight="1">
      <c r="A16" s="28" t="s">
        <v>86</v>
      </c>
      <c r="B16" s="25" t="s">
        <v>59</v>
      </c>
      <c r="C16" s="26">
        <v>0.10486111111111111</v>
      </c>
      <c r="D16" s="25">
        <v>21</v>
      </c>
      <c r="E16" s="26">
        <v>0.90694444444444444</v>
      </c>
      <c r="F16" s="26">
        <v>0.2902777777777778</v>
      </c>
      <c r="G16" s="25" t="s">
        <v>83</v>
      </c>
      <c r="H16" s="27" t="s">
        <v>85</v>
      </c>
      <c r="I16" s="25"/>
      <c r="J16" s="25"/>
    </row>
    <row r="17" spans="1:10" ht="99.95" customHeight="1">
      <c r="A17" s="28" t="s">
        <v>84</v>
      </c>
      <c r="B17" s="25" t="s">
        <v>57</v>
      </c>
      <c r="C17" s="25"/>
      <c r="D17" s="25">
        <v>22</v>
      </c>
      <c r="E17" s="26">
        <v>0.94791666666666663</v>
      </c>
      <c r="F17" s="26">
        <v>0.29166666666666669</v>
      </c>
      <c r="G17" s="25" t="s">
        <v>83</v>
      </c>
      <c r="H17" s="27" t="s">
        <v>71</v>
      </c>
      <c r="I17" s="26">
        <v>0.92569444444444438</v>
      </c>
      <c r="J17" s="25"/>
    </row>
    <row r="18" spans="1:10" ht="99.95" customHeight="1">
      <c r="A18" s="28" t="s">
        <v>82</v>
      </c>
      <c r="B18" s="25" t="s">
        <v>54</v>
      </c>
      <c r="C18" s="26">
        <v>0.5625</v>
      </c>
      <c r="D18" s="25">
        <v>23</v>
      </c>
      <c r="E18" s="26">
        <v>0.99097222222222225</v>
      </c>
      <c r="F18" s="26">
        <v>0.29236111111111113</v>
      </c>
      <c r="G18" s="25" t="s">
        <v>79</v>
      </c>
      <c r="H18" s="27" t="s">
        <v>71</v>
      </c>
      <c r="I18" s="25"/>
      <c r="J18" s="25"/>
    </row>
    <row r="19" spans="1:10" ht="99.95" customHeight="1">
      <c r="A19" s="28" t="s">
        <v>81</v>
      </c>
      <c r="B19" s="25" t="s">
        <v>51</v>
      </c>
      <c r="C19" s="25"/>
      <c r="D19" s="25">
        <v>23</v>
      </c>
      <c r="E19" s="26">
        <v>1.03402777777778</v>
      </c>
      <c r="F19" s="26">
        <v>0.29375000000000001</v>
      </c>
      <c r="G19" s="25" t="s">
        <v>79</v>
      </c>
      <c r="H19" s="27" t="s">
        <v>71</v>
      </c>
      <c r="I19" s="25"/>
      <c r="J19" s="25"/>
    </row>
    <row r="20" spans="1:10" ht="99.95" customHeight="1">
      <c r="A20" s="28" t="s">
        <v>80</v>
      </c>
      <c r="B20" s="25" t="s">
        <v>67</v>
      </c>
      <c r="C20" s="25"/>
      <c r="D20" s="25">
        <v>24</v>
      </c>
      <c r="E20" s="26">
        <v>3.5416666666666666E-2</v>
      </c>
      <c r="F20" s="26">
        <v>0.29444444444444445</v>
      </c>
      <c r="G20" s="25" t="s">
        <v>79</v>
      </c>
      <c r="H20" s="27" t="s">
        <v>71</v>
      </c>
      <c r="I20" s="25"/>
      <c r="J20" s="25"/>
    </row>
    <row r="21" spans="1:10" ht="99.95" customHeight="1">
      <c r="A21" s="28" t="s">
        <v>78</v>
      </c>
      <c r="B21" s="25" t="s">
        <v>64</v>
      </c>
      <c r="C21" s="26">
        <v>8.9583333333333334E-2</v>
      </c>
      <c r="D21" s="25">
        <v>25</v>
      </c>
      <c r="E21" s="26">
        <v>8.1250000000000003E-2</v>
      </c>
      <c r="F21" s="26">
        <v>0.29583333333333334</v>
      </c>
      <c r="G21" s="25" t="s">
        <v>76</v>
      </c>
      <c r="H21" s="27" t="s">
        <v>71</v>
      </c>
      <c r="I21" s="25"/>
      <c r="J21" s="25"/>
    </row>
    <row r="22" spans="1:10" ht="99.95" customHeight="1">
      <c r="A22" s="28" t="s">
        <v>77</v>
      </c>
      <c r="B22" s="25" t="s">
        <v>62</v>
      </c>
      <c r="C22" s="25"/>
      <c r="D22" s="25">
        <v>26</v>
      </c>
      <c r="E22" s="26">
        <v>0.12708333333333333</v>
      </c>
      <c r="F22" s="26">
        <v>0.29652777777777778</v>
      </c>
      <c r="G22" s="25" t="s">
        <v>76</v>
      </c>
      <c r="H22" s="27" t="s">
        <v>71</v>
      </c>
      <c r="I22" s="25"/>
      <c r="J22" s="25"/>
    </row>
    <row r="23" spans="1:10" ht="99.95" customHeight="1">
      <c r="A23" s="28" t="s">
        <v>75</v>
      </c>
      <c r="B23" s="25" t="s">
        <v>59</v>
      </c>
      <c r="C23" s="26">
        <v>0.59236111111111112</v>
      </c>
      <c r="D23" s="25">
        <v>27</v>
      </c>
      <c r="E23" s="26">
        <v>0.17361111111111113</v>
      </c>
      <c r="F23" s="26">
        <v>0.29791666666666666</v>
      </c>
      <c r="G23" s="25" t="s">
        <v>72</v>
      </c>
      <c r="H23" s="27" t="s">
        <v>71</v>
      </c>
      <c r="I23" s="25"/>
      <c r="J23" s="25"/>
    </row>
    <row r="24" spans="1:10" ht="99.95" customHeight="1">
      <c r="A24" s="28" t="s">
        <v>74</v>
      </c>
      <c r="B24" s="25" t="s">
        <v>57</v>
      </c>
      <c r="C24" s="25"/>
      <c r="D24" s="25">
        <v>28</v>
      </c>
      <c r="E24" s="26">
        <v>0.22083333333333333</v>
      </c>
      <c r="F24" s="26">
        <v>0.2986111111111111</v>
      </c>
      <c r="G24" s="25" t="s">
        <v>72</v>
      </c>
      <c r="H24" s="27" t="s">
        <v>71</v>
      </c>
      <c r="I24" s="25"/>
      <c r="J24" s="25"/>
    </row>
    <row r="25" spans="1:10" ht="99.95" customHeight="1">
      <c r="A25" s="28" t="s">
        <v>73</v>
      </c>
      <c r="B25" s="25" t="s">
        <v>54</v>
      </c>
      <c r="C25" s="25"/>
      <c r="D25" s="25">
        <v>29</v>
      </c>
      <c r="E25" s="26">
        <v>0.26944444444444443</v>
      </c>
      <c r="F25" s="26">
        <v>0.71666666666666667</v>
      </c>
      <c r="G25" s="25" t="s">
        <v>72</v>
      </c>
      <c r="H25" s="27" t="s">
        <v>71</v>
      </c>
      <c r="I25" s="25"/>
      <c r="J25" s="25"/>
    </row>
    <row r="26" spans="1:10" ht="99.95" customHeight="1">
      <c r="A26" s="28" t="s">
        <v>70</v>
      </c>
      <c r="B26" s="25" t="s">
        <v>51</v>
      </c>
      <c r="C26" s="26">
        <v>7.6388888888888886E-3</v>
      </c>
      <c r="D26" s="29">
        <v>41671</v>
      </c>
      <c r="E26" s="26">
        <v>0.31875000000000003</v>
      </c>
      <c r="F26" s="26">
        <v>0.30069444444444443</v>
      </c>
      <c r="G26" s="25" t="s">
        <v>66</v>
      </c>
      <c r="H26" s="27" t="s">
        <v>53</v>
      </c>
      <c r="I26" s="25" t="s">
        <v>69</v>
      </c>
      <c r="J26" s="25"/>
    </row>
    <row r="27" spans="1:10" ht="99.95" customHeight="1">
      <c r="A27" s="28" t="s">
        <v>68</v>
      </c>
      <c r="B27" s="25" t="s">
        <v>67</v>
      </c>
      <c r="C27" s="25"/>
      <c r="D27" s="25">
        <v>3</v>
      </c>
      <c r="E27" s="26">
        <v>0.36736111111111108</v>
      </c>
      <c r="F27" s="26">
        <v>0.30208333333333331</v>
      </c>
      <c r="G27" s="25" t="s">
        <v>66</v>
      </c>
      <c r="H27" s="27" t="s">
        <v>53</v>
      </c>
      <c r="I27" s="25"/>
      <c r="J27" s="25"/>
    </row>
    <row r="28" spans="1:10" ht="99.95" customHeight="1">
      <c r="A28" s="28" t="s">
        <v>65</v>
      </c>
      <c r="B28" s="25" t="s">
        <v>64</v>
      </c>
      <c r="C28" s="26">
        <v>0.32013888888888892</v>
      </c>
      <c r="D28" s="25">
        <v>4</v>
      </c>
      <c r="E28" s="26">
        <v>0.4152777777777778</v>
      </c>
      <c r="F28" s="26">
        <v>0.30347222222222198</v>
      </c>
      <c r="G28" s="25" t="s">
        <v>61</v>
      </c>
      <c r="H28" s="27" t="s">
        <v>53</v>
      </c>
      <c r="I28" s="25"/>
      <c r="J28" s="25"/>
    </row>
    <row r="29" spans="1:10" ht="99.95" customHeight="1">
      <c r="A29" s="28" t="s">
        <v>63</v>
      </c>
      <c r="B29" s="25" t="s">
        <v>62</v>
      </c>
      <c r="C29" s="25"/>
      <c r="D29" s="25">
        <v>5</v>
      </c>
      <c r="E29" s="26">
        <v>0.4597222222222222</v>
      </c>
      <c r="F29" s="26">
        <v>0.30425925925925928</v>
      </c>
      <c r="G29" s="25" t="s">
        <v>61</v>
      </c>
      <c r="H29" s="27" t="s">
        <v>53</v>
      </c>
      <c r="I29" s="25"/>
      <c r="J29" s="25"/>
    </row>
    <row r="30" spans="1:10" ht="99.95" customHeight="1">
      <c r="A30" s="28" t="s">
        <v>60</v>
      </c>
      <c r="B30" s="25" t="s">
        <v>59</v>
      </c>
      <c r="C30" s="26">
        <v>0.5444444444444444</v>
      </c>
      <c r="D30" s="25">
        <v>6</v>
      </c>
      <c r="E30" s="26">
        <v>0.54097222222222219</v>
      </c>
      <c r="F30" s="26">
        <v>0.30504629629629698</v>
      </c>
      <c r="G30" s="25" t="s">
        <v>56</v>
      </c>
      <c r="H30" s="27" t="s">
        <v>53</v>
      </c>
      <c r="I30" s="25"/>
      <c r="J30" s="25"/>
    </row>
    <row r="31" spans="1:10" ht="99.95" customHeight="1">
      <c r="A31" s="28" t="s">
        <v>58</v>
      </c>
      <c r="B31" s="25" t="s">
        <v>57</v>
      </c>
      <c r="C31" s="25"/>
      <c r="D31" s="25">
        <v>7</v>
      </c>
      <c r="E31" s="26">
        <v>0.57430555555555551</v>
      </c>
      <c r="F31" s="26">
        <v>0.30571759259259262</v>
      </c>
      <c r="G31" s="25" t="s">
        <v>56</v>
      </c>
      <c r="H31" s="27" t="s">
        <v>53</v>
      </c>
      <c r="I31" s="25"/>
      <c r="J31" s="25"/>
    </row>
    <row r="32" spans="1:10" ht="99.95" customHeight="1">
      <c r="A32" s="28" t="s">
        <v>55</v>
      </c>
      <c r="B32" s="25" t="s">
        <v>54</v>
      </c>
      <c r="C32" s="26">
        <v>0.70347222222222217</v>
      </c>
      <c r="D32" s="25">
        <v>8</v>
      </c>
      <c r="E32" s="26">
        <v>0.60277777777777775</v>
      </c>
      <c r="F32" s="26">
        <v>0.30679398148148146</v>
      </c>
      <c r="G32" s="25" t="s">
        <v>50</v>
      </c>
      <c r="H32" s="27" t="s">
        <v>53</v>
      </c>
      <c r="I32" s="25"/>
      <c r="J32" s="25"/>
    </row>
    <row r="33" spans="1:10" ht="99.95" customHeight="1">
      <c r="A33" s="28" t="s">
        <v>52</v>
      </c>
      <c r="B33" s="25" t="s">
        <v>51</v>
      </c>
      <c r="C33" s="25"/>
      <c r="D33" s="25">
        <v>9</v>
      </c>
      <c r="E33" s="26">
        <v>0.62569444444444444</v>
      </c>
      <c r="F33" s="26">
        <v>0.30787037037037041</v>
      </c>
      <c r="G33" s="25" t="s">
        <v>50</v>
      </c>
      <c r="H33" s="27" t="s">
        <v>49</v>
      </c>
      <c r="I33" s="26">
        <v>0.28402777777777777</v>
      </c>
      <c r="J33" s="25"/>
    </row>
  </sheetData>
  <hyperlinks>
    <hyperlink ref="A5" r:id="rId1" display="http://www.newmonth.ru/kalendar.php?mounth=10&amp;day=3"/>
    <hyperlink ref="A6" r:id="rId2" display="http://www.newmonth.ru/kalendar.php?mounth=10&amp;day=4"/>
    <hyperlink ref="A7" r:id="rId3" display="http://www.newmonth.ru/kalendar.php?mounth=10&amp;day=5"/>
    <hyperlink ref="A8" r:id="rId4" display="http://www.newmonth.ru/kalendar.php?mounth=10&amp;day=6"/>
    <hyperlink ref="A9" r:id="rId5" display="http://www.newmonth.ru/kalendar.php?mounth=10&amp;day=7"/>
    <hyperlink ref="A10" r:id="rId6" display="http://www.newmonth.ru/kalendar.php?mounth=10&amp;day=8"/>
    <hyperlink ref="A11" r:id="rId7" display="http://www.newmonth.ru/kalendar.php?mounth=10&amp;day=9"/>
    <hyperlink ref="A12" r:id="rId8" display="http://www.newmonth.ru/kalendar.php?mounth=10&amp;day=10"/>
    <hyperlink ref="A13" r:id="rId9" display="http://www.newmonth.ru/kalendar.php?mounth=10&amp;day=11"/>
    <hyperlink ref="A14" r:id="rId10" display="http://www.newmonth.ru/kalendar.php?mounth=10&amp;day=12"/>
    <hyperlink ref="A15" r:id="rId11" display="http://www.newmonth.ru/kalendar.php?mounth=10&amp;day=13"/>
    <hyperlink ref="A16" r:id="rId12" display="http://www.newmonth.ru/kalendar.php?mounth=10&amp;day=14"/>
    <hyperlink ref="A17" r:id="rId13" display="http://www.newmonth.ru/kalendar.php?mounth=10&amp;day=15"/>
    <hyperlink ref="A18" r:id="rId14" display="http://www.newmonth.ru/kalendar.php?mounth=10&amp;day=16"/>
    <hyperlink ref="A19" r:id="rId15" display="http://www.newmonth.ru/kalendar.php?mounth=10&amp;day=17"/>
    <hyperlink ref="A20" r:id="rId16" display="http://www.newmonth.ru/kalendar.php?mounth=10&amp;day=18"/>
    <hyperlink ref="A21" r:id="rId17" display="http://www.newmonth.ru/kalendar.php?mounth=10&amp;day=19"/>
    <hyperlink ref="A22" r:id="rId18" display="http://www.newmonth.ru/kalendar.php?mounth=10&amp;day=20"/>
    <hyperlink ref="A23" r:id="rId19" display="http://www.newmonth.ru/kalendar.php?mounth=10&amp;day=21"/>
    <hyperlink ref="A24" r:id="rId20" display="http://www.newmonth.ru/kalendar.php?mounth=10&amp;day=22"/>
    <hyperlink ref="A25" r:id="rId21" display="http://www.newmonth.ru/kalendar.php?mounth=10&amp;day=23"/>
    <hyperlink ref="A26" r:id="rId22" display="http://www.newmonth.ru/kalendar.php?mounth=10&amp;day=24"/>
    <hyperlink ref="A27" r:id="rId23" display="http://www.newmonth.ru/kalendar.php?mounth=10&amp;day=25"/>
    <hyperlink ref="A28" r:id="rId24" display="http://www.newmonth.ru/kalendar.php?mounth=10&amp;day=26"/>
    <hyperlink ref="A29" r:id="rId25" display="http://www.newmonth.ru/kalendar.php?mounth=10&amp;day=27"/>
    <hyperlink ref="A30" r:id="rId26" display="http://www.newmonth.ru/kalendar.php?mounth=10&amp;day=28"/>
    <hyperlink ref="A31" r:id="rId27" display="http://www.newmonth.ru/kalendar.php?mounth=10&amp;day=29"/>
    <hyperlink ref="A32" r:id="rId28" display="http://www.newmonth.ru/kalendar.php?mounth=10&amp;day=30"/>
    <hyperlink ref="A33" r:id="rId29" display="http://www.newmonth.ru/kalendar.php?mounth=10&amp;day=31"/>
  </hyperlinks>
  <pageMargins left="0.7" right="0.7" top="0.75" bottom="0.75" header="0.3" footer="0.3"/>
  <drawing r:id="rId3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theme="3" tint="-0.249977111117893"/>
  </sheetPr>
  <dimension ref="B1:L11"/>
  <sheetViews>
    <sheetView topLeftCell="A2" workbookViewId="0">
      <selection activeCell="F12" sqref="F12"/>
    </sheetView>
  </sheetViews>
  <sheetFormatPr defaultRowHeight="15"/>
  <cols>
    <col min="3" max="3" width="13" customWidth="1"/>
    <col min="5" max="5" width="25.28515625" customWidth="1"/>
    <col min="8" max="8" width="5.140625" customWidth="1"/>
    <col min="10" max="10" width="17.42578125" customWidth="1"/>
    <col min="11" max="11" width="24.85546875" customWidth="1"/>
  </cols>
  <sheetData>
    <row r="1" spans="2:12" ht="15" hidden="1" customHeight="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3" spans="2:12" ht="17.25" customHeight="1">
      <c r="C3" s="34" t="s">
        <v>77</v>
      </c>
    </row>
    <row r="4" spans="2:12" ht="15" customHeight="1">
      <c r="I4" s="39" t="s">
        <v>115</v>
      </c>
      <c r="J4" s="39"/>
      <c r="K4" s="31" t="str">
        <f>VLOOKUP(выбор,'місячний календар'!$A$2:$B$33,2,0)</f>
        <v>понеділок</v>
      </c>
    </row>
    <row r="5" spans="2:12" ht="15.75">
      <c r="I5" s="39" t="s">
        <v>114</v>
      </c>
      <c r="J5" s="39"/>
      <c r="K5" s="35">
        <f>VLOOKUP(выбор,'місячний календар'!$A$2:$I$33,3,0)</f>
        <v>0</v>
      </c>
    </row>
    <row r="6" spans="2:12" ht="15.75">
      <c r="I6" s="39" t="s">
        <v>113</v>
      </c>
      <c r="J6" s="39"/>
      <c r="K6" s="36">
        <f>VLOOKUP(выбор,'місячний календар'!$A$2:$I$33,4,0)</f>
        <v>26</v>
      </c>
    </row>
    <row r="7" spans="2:12" ht="15" customHeight="1">
      <c r="I7" s="39" t="s">
        <v>112</v>
      </c>
      <c r="J7" s="39"/>
      <c r="K7" s="35">
        <f>VLOOKUP(выбор,'місячний календар'!$A$2:$I$33,5,0)</f>
        <v>0.12708333333333333</v>
      </c>
    </row>
    <row r="8" spans="2:12" ht="15.75">
      <c r="I8" s="39" t="s">
        <v>111</v>
      </c>
      <c r="J8" s="39"/>
      <c r="K8" s="35">
        <f>VLOOKUP(выбор,'місячний календар'!$A$2:$I$33,6,0)</f>
        <v>0.29652777777777778</v>
      </c>
    </row>
    <row r="9" spans="2:12" ht="15.75">
      <c r="I9" s="39" t="s">
        <v>110</v>
      </c>
      <c r="J9" s="39"/>
      <c r="K9" s="35" t="str">
        <f>VLOOKUP(выбор,'місячний календар'!A2:I33,7,0)</f>
        <v>Діва</v>
      </c>
    </row>
    <row r="10" spans="2:12" ht="33" customHeight="1">
      <c r="I10" s="39" t="s">
        <v>109</v>
      </c>
      <c r="J10" s="39"/>
      <c r="K10" s="35" t="str">
        <f>VLOOKUP(выбор,'місячний календар'!$A$2:$I$33,8,0)</f>
        <v>4 чверть</v>
      </c>
    </row>
    <row r="11" spans="2:12" ht="15.75">
      <c r="I11" s="39" t="s">
        <v>108</v>
      </c>
      <c r="J11" s="39"/>
      <c r="K11" s="35">
        <f>VLOOKUP(выбор,'місячний календар'!$A$2:$I$33,9,0)</f>
        <v>0</v>
      </c>
    </row>
  </sheetData>
  <mergeCells count="8">
    <mergeCell ref="I10:J10"/>
    <mergeCell ref="I11:J11"/>
    <mergeCell ref="I4:J4"/>
    <mergeCell ref="I5:J5"/>
    <mergeCell ref="I6:J6"/>
    <mergeCell ref="I7:J7"/>
    <mergeCell ref="I8:J8"/>
    <mergeCell ref="I9:J9"/>
  </mergeCells>
  <dataValidations count="1">
    <dataValidation type="list" allowBlank="1" showInputMessage="1" showErrorMessage="1" sqref="C3">
      <formula1>фазы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условное форматирование коврик</vt:lpstr>
      <vt:lpstr>чарівна клумба</vt:lpstr>
      <vt:lpstr>перехрестя</vt:lpstr>
      <vt:lpstr>среднедневная доля</vt:lpstr>
      <vt:lpstr>Лист2</vt:lpstr>
      <vt:lpstr>пошаговое построение</vt:lpstr>
      <vt:lpstr>амбер кулі</vt:lpstr>
      <vt:lpstr>місячний календар</vt:lpstr>
      <vt:lpstr>фаза місяця</vt:lpstr>
      <vt:lpstr>информационные панели</vt:lpstr>
      <vt:lpstr>KK</vt:lpstr>
      <vt:lpstr>выбор</vt:lpstr>
      <vt:lpstr>начало</vt:lpstr>
      <vt:lpstr>фазы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2016-02-03T09:59:30Z</dcterms:modified>
</cp:coreProperties>
</file>